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zoe.Williams\Documents\BUDGET 2020-21 (MTREF 20-23)\5. MTREF SUBMISSION - 26 JUNE 2020\"/>
    </mc:Choice>
  </mc:AlternateContent>
  <bookViews>
    <workbookView xWindow="0" yWindow="0" windowWidth="19200" windowHeight="7185" activeTab="1"/>
  </bookViews>
  <sheets>
    <sheet name="NERSA - APPROVED TARIFFS" sheetId="2" r:id="rId1"/>
    <sheet name="MSCOA - Tariff Structure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'MSCOA - Tariff Structure'!$A$3:$V$3</definedName>
    <definedName name="Asset_Management_Guide">'[1]Mapping List CAG'!$D$3:$D$339</definedName>
    <definedName name="iglrbsitem">[2]iglrbsitem!$A$4:$F$301</definedName>
    <definedName name="Legends" localSheetId="1">#REF!</definedName>
    <definedName name="Legends">#REF!</definedName>
    <definedName name="_xlnm.Print_Area" localSheetId="1">[3]Journals!#REF!</definedName>
    <definedName name="_xlnm.Print_Area">[3]Journals!#REF!</definedName>
    <definedName name="PRINT_AREA_MI" localSheetId="1">[3]Journals!#REF!</definedName>
    <definedName name="PRINT_AREA_MI">[3]Journals!#REF!</definedName>
    <definedName name="Reference" localSheetId="1">#REF!</definedName>
    <definedName name="Reference">#REF!</definedName>
    <definedName name="Results" localSheetId="1">[4]Item!#REF!</definedName>
    <definedName name="Results">[4]Item!#REF!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7" i="3" l="1"/>
  <c r="W243" i="3"/>
  <c r="V243" i="3"/>
  <c r="V247" i="3" s="1"/>
  <c r="U243" i="3"/>
  <c r="S243" i="3"/>
  <c r="R241" i="3"/>
  <c r="Q241" i="3"/>
  <c r="S240" i="3"/>
  <c r="R240" i="3"/>
  <c r="P240" i="3"/>
  <c r="U239" i="3"/>
  <c r="S239" i="3"/>
  <c r="S241" i="3" s="1"/>
  <c r="R239" i="3"/>
  <c r="P239" i="3"/>
  <c r="V238" i="3"/>
  <c r="U238" i="3"/>
  <c r="S238" i="3"/>
  <c r="R238" i="3"/>
  <c r="P238" i="3"/>
  <c r="P241" i="3" s="1"/>
  <c r="W234" i="3"/>
  <c r="V234" i="3"/>
  <c r="U234" i="3"/>
  <c r="S234" i="3"/>
  <c r="S233" i="3"/>
  <c r="P233" i="3"/>
  <c r="W127" i="3"/>
  <c r="V127" i="3"/>
  <c r="U127" i="3"/>
  <c r="U125" i="3"/>
  <c r="U233" i="3" s="1"/>
  <c r="U235" i="3" s="1"/>
  <c r="T125" i="3"/>
  <c r="S125" i="3"/>
  <c r="R125" i="3"/>
  <c r="R233" i="3" s="1"/>
  <c r="P125" i="3"/>
  <c r="V124" i="3"/>
  <c r="W124" i="3" s="1"/>
  <c r="M124" i="3"/>
  <c r="V123" i="3"/>
  <c r="W123" i="3" s="1"/>
  <c r="Q123" i="3"/>
  <c r="M123" i="3"/>
  <c r="V122" i="3"/>
  <c r="W122" i="3" s="1"/>
  <c r="Q122" i="3"/>
  <c r="M122" i="3"/>
  <c r="V121" i="3"/>
  <c r="W121" i="3" s="1"/>
  <c r="Q121" i="3"/>
  <c r="W120" i="3"/>
  <c r="V120" i="3"/>
  <c r="Q120" i="3"/>
  <c r="V119" i="3"/>
  <c r="W119" i="3" s="1"/>
  <c r="Q119" i="3"/>
  <c r="V117" i="3"/>
  <c r="W117" i="3" s="1"/>
  <c r="Q117" i="3"/>
  <c r="M117" i="3"/>
  <c r="V116" i="3"/>
  <c r="W116" i="3" s="1"/>
  <c r="Q116" i="3"/>
  <c r="M116" i="3"/>
  <c r="V115" i="3"/>
  <c r="W115" i="3" s="1"/>
  <c r="Q115" i="3"/>
  <c r="M115" i="3"/>
  <c r="V114" i="3"/>
  <c r="W114" i="3" s="1"/>
  <c r="Q114" i="3"/>
  <c r="M114" i="3"/>
  <c r="V113" i="3"/>
  <c r="W113" i="3" s="1"/>
  <c r="Q113" i="3"/>
  <c r="M113" i="3"/>
  <c r="V112" i="3"/>
  <c r="W112" i="3" s="1"/>
  <c r="Q112" i="3"/>
  <c r="M112" i="3"/>
  <c r="V110" i="3"/>
  <c r="W110" i="3" s="1"/>
  <c r="Q110" i="3"/>
  <c r="W109" i="3"/>
  <c r="V109" i="3"/>
  <c r="Q109" i="3"/>
  <c r="W107" i="3"/>
  <c r="Q107" i="3"/>
  <c r="W106" i="3"/>
  <c r="Q106" i="3"/>
  <c r="W105" i="3"/>
  <c r="Q105" i="3"/>
  <c r="M105" i="3"/>
  <c r="W104" i="3"/>
  <c r="Q104" i="3"/>
  <c r="M104" i="3"/>
  <c r="W103" i="3"/>
  <c r="Q103" i="3"/>
  <c r="M103" i="3"/>
  <c r="W102" i="3"/>
  <c r="Q102" i="3"/>
  <c r="M102" i="3"/>
  <c r="W101" i="3"/>
  <c r="Q101" i="3"/>
  <c r="M101" i="3"/>
  <c r="W100" i="3"/>
  <c r="Q100" i="3"/>
  <c r="M100" i="3"/>
  <c r="W99" i="3"/>
  <c r="Q99" i="3"/>
  <c r="M99" i="3"/>
  <c r="W97" i="3"/>
  <c r="V97" i="3"/>
  <c r="Q97" i="3"/>
  <c r="M97" i="3"/>
  <c r="W96" i="3"/>
  <c r="V96" i="3"/>
  <c r="Q96" i="3"/>
  <c r="W95" i="3"/>
  <c r="V95" i="3"/>
  <c r="M95" i="3"/>
  <c r="V94" i="3"/>
  <c r="W94" i="3" s="1"/>
  <c r="Q94" i="3"/>
  <c r="M94" i="3"/>
  <c r="V93" i="3"/>
  <c r="W93" i="3" s="1"/>
  <c r="Q93" i="3"/>
  <c r="M93" i="3"/>
  <c r="V92" i="3"/>
  <c r="W92" i="3" s="1"/>
  <c r="Q92" i="3"/>
  <c r="M92" i="3"/>
  <c r="V91" i="3"/>
  <c r="W91" i="3" s="1"/>
  <c r="Q91" i="3"/>
  <c r="M91" i="3"/>
  <c r="V90" i="3"/>
  <c r="W90" i="3" s="1"/>
  <c r="Q90" i="3"/>
  <c r="M90" i="3"/>
  <c r="V89" i="3"/>
  <c r="W89" i="3" s="1"/>
  <c r="Q89" i="3"/>
  <c r="M89" i="3"/>
  <c r="V87" i="3"/>
  <c r="W87" i="3" s="1"/>
  <c r="Q87" i="3"/>
  <c r="M87" i="3"/>
  <c r="V86" i="3"/>
  <c r="W86" i="3" s="1"/>
  <c r="Q86" i="3"/>
  <c r="V85" i="3"/>
  <c r="W85" i="3" s="1"/>
  <c r="M85" i="3"/>
  <c r="V84" i="3"/>
  <c r="W84" i="3" s="1"/>
  <c r="Q84" i="3"/>
  <c r="M84" i="3"/>
  <c r="V83" i="3"/>
  <c r="W83" i="3" s="1"/>
  <c r="Q83" i="3"/>
  <c r="M83" i="3"/>
  <c r="V82" i="3"/>
  <c r="W82" i="3" s="1"/>
  <c r="Q82" i="3"/>
  <c r="M82" i="3"/>
  <c r="V81" i="3"/>
  <c r="W81" i="3" s="1"/>
  <c r="Q81" i="3"/>
  <c r="M81" i="3"/>
  <c r="V80" i="3"/>
  <c r="W80" i="3" s="1"/>
  <c r="Q80" i="3"/>
  <c r="M80" i="3"/>
  <c r="V79" i="3"/>
  <c r="W79" i="3" s="1"/>
  <c r="Q79" i="3"/>
  <c r="M79" i="3"/>
  <c r="V77" i="3"/>
  <c r="W77" i="3" s="1"/>
  <c r="Q77" i="3"/>
  <c r="M77" i="3"/>
  <c r="V76" i="3"/>
  <c r="W76" i="3" s="1"/>
  <c r="Q76" i="3"/>
  <c r="M76" i="3"/>
  <c r="V75" i="3"/>
  <c r="W75" i="3" s="1"/>
  <c r="Q75" i="3"/>
  <c r="M75" i="3"/>
  <c r="V74" i="3"/>
  <c r="W74" i="3" s="1"/>
  <c r="Q74" i="3"/>
  <c r="M74" i="3"/>
  <c r="V73" i="3"/>
  <c r="W73" i="3" s="1"/>
  <c r="Q73" i="3"/>
  <c r="M73" i="3"/>
  <c r="V72" i="3"/>
  <c r="W72" i="3" s="1"/>
  <c r="Q72" i="3"/>
  <c r="M72" i="3"/>
  <c r="V71" i="3"/>
  <c r="W71" i="3" s="1"/>
  <c r="Q71" i="3"/>
  <c r="M71" i="3"/>
  <c r="V69" i="3"/>
  <c r="W69" i="3" s="1"/>
  <c r="Q69" i="3"/>
  <c r="M69" i="3"/>
  <c r="V68" i="3"/>
  <c r="W68" i="3" s="1"/>
  <c r="Q68" i="3"/>
  <c r="M68" i="3"/>
  <c r="V67" i="3"/>
  <c r="W67" i="3" s="1"/>
  <c r="Q67" i="3"/>
  <c r="M67" i="3"/>
  <c r="V66" i="3"/>
  <c r="W66" i="3" s="1"/>
  <c r="Q66" i="3"/>
  <c r="M66" i="3"/>
  <c r="V65" i="3"/>
  <c r="W65" i="3" s="1"/>
  <c r="Q65" i="3"/>
  <c r="M65" i="3"/>
  <c r="V64" i="3"/>
  <c r="W64" i="3" s="1"/>
  <c r="Q64" i="3"/>
  <c r="M64" i="3"/>
  <c r="V63" i="3"/>
  <c r="W63" i="3" s="1"/>
  <c r="Q63" i="3"/>
  <c r="M63" i="3"/>
  <c r="V61" i="3"/>
  <c r="W61" i="3" s="1"/>
  <c r="Q61" i="3"/>
  <c r="W60" i="3"/>
  <c r="V60" i="3"/>
  <c r="Q60" i="3"/>
  <c r="V58" i="3"/>
  <c r="W58" i="3" s="1"/>
  <c r="Q58" i="3"/>
  <c r="M58" i="3"/>
  <c r="V57" i="3"/>
  <c r="W57" i="3" s="1"/>
  <c r="Q57" i="3"/>
  <c r="M57" i="3"/>
  <c r="V55" i="3"/>
  <c r="W55" i="3" s="1"/>
  <c r="Q55" i="3"/>
  <c r="M55" i="3"/>
  <c r="V54" i="3"/>
  <c r="W54" i="3" s="1"/>
  <c r="Q54" i="3"/>
  <c r="M54" i="3"/>
  <c r="V53" i="3"/>
  <c r="W53" i="3" s="1"/>
  <c r="Q53" i="3"/>
  <c r="M53" i="3"/>
  <c r="V52" i="3"/>
  <c r="W52" i="3" s="1"/>
  <c r="Q52" i="3"/>
  <c r="M52" i="3"/>
  <c r="V51" i="3"/>
  <c r="W51" i="3" s="1"/>
  <c r="Q51" i="3"/>
  <c r="M51" i="3"/>
  <c r="V50" i="3"/>
  <c r="W50" i="3" s="1"/>
  <c r="Q50" i="3"/>
  <c r="M50" i="3"/>
  <c r="V49" i="3"/>
  <c r="W49" i="3" s="1"/>
  <c r="Q49" i="3"/>
  <c r="M49" i="3"/>
  <c r="V48" i="3"/>
  <c r="W48" i="3" s="1"/>
  <c r="Q48" i="3"/>
  <c r="M48" i="3"/>
  <c r="V46" i="3"/>
  <c r="W46" i="3" s="1"/>
  <c r="Q46" i="3"/>
  <c r="M46" i="3"/>
  <c r="V45" i="3"/>
  <c r="W45" i="3" s="1"/>
  <c r="Q45" i="3"/>
  <c r="M45" i="3"/>
  <c r="V44" i="3"/>
  <c r="W44" i="3" s="1"/>
  <c r="Q44" i="3"/>
  <c r="M44" i="3"/>
  <c r="V43" i="3"/>
  <c r="W43" i="3" s="1"/>
  <c r="Q43" i="3"/>
  <c r="M43" i="3"/>
  <c r="V42" i="3"/>
  <c r="W42" i="3" s="1"/>
  <c r="Q42" i="3"/>
  <c r="M42" i="3"/>
  <c r="V41" i="3"/>
  <c r="W41" i="3" s="1"/>
  <c r="Q41" i="3"/>
  <c r="M41" i="3"/>
  <c r="V40" i="3"/>
  <c r="W40" i="3" s="1"/>
  <c r="Q40" i="3"/>
  <c r="M40" i="3"/>
  <c r="V39" i="3"/>
  <c r="W39" i="3" s="1"/>
  <c r="Q39" i="3"/>
  <c r="M39" i="3"/>
  <c r="V37" i="3"/>
  <c r="V125" i="3" s="1"/>
  <c r="Q37" i="3"/>
  <c r="M37" i="3"/>
  <c r="W36" i="3"/>
  <c r="Q36" i="3"/>
  <c r="M36" i="3"/>
  <c r="W35" i="3"/>
  <c r="Q35" i="3"/>
  <c r="M35" i="3"/>
  <c r="W34" i="3"/>
  <c r="Q34" i="3"/>
  <c r="M34" i="3"/>
  <c r="W33" i="3"/>
  <c r="Q33" i="3"/>
  <c r="M33" i="3"/>
  <c r="W32" i="3"/>
  <c r="Q32" i="3"/>
  <c r="M32" i="3"/>
  <c r="W31" i="3"/>
  <c r="Q31" i="3"/>
  <c r="M31" i="3"/>
  <c r="W30" i="3"/>
  <c r="Q30" i="3"/>
  <c r="M30" i="3"/>
  <c r="W29" i="3"/>
  <c r="Q29" i="3"/>
  <c r="M29" i="3"/>
  <c r="W28" i="3"/>
  <c r="Q28" i="3"/>
  <c r="M28" i="3"/>
  <c r="W27" i="3"/>
  <c r="Q27" i="3"/>
  <c r="M27" i="3"/>
  <c r="W26" i="3"/>
  <c r="Q26" i="3"/>
  <c r="M26" i="3"/>
  <c r="W25" i="3"/>
  <c r="Q25" i="3"/>
  <c r="M25" i="3"/>
  <c r="W24" i="3"/>
  <c r="Q24" i="3"/>
  <c r="Q125" i="3" s="1"/>
  <c r="Q233" i="3" s="1"/>
  <c r="M24" i="3"/>
  <c r="Q22" i="3"/>
  <c r="Q21" i="3"/>
  <c r="W19" i="3"/>
  <c r="V19" i="3"/>
  <c r="Q19" i="3"/>
  <c r="M19" i="3"/>
  <c r="W18" i="3"/>
  <c r="V18" i="3"/>
  <c r="Q18" i="3"/>
  <c r="M18" i="3"/>
  <c r="W16" i="3"/>
  <c r="V16" i="3"/>
  <c r="Q16" i="3"/>
  <c r="M16" i="3"/>
  <c r="W15" i="3"/>
  <c r="V15" i="3"/>
  <c r="Q15" i="3"/>
  <c r="M15" i="3"/>
  <c r="W13" i="3"/>
  <c r="V13" i="3"/>
  <c r="V12" i="3"/>
  <c r="W12" i="3" s="1"/>
  <c r="W6" i="3" s="1"/>
  <c r="U10" i="3"/>
  <c r="S10" i="3"/>
  <c r="P10" i="3"/>
  <c r="U8" i="3"/>
  <c r="U240" i="3" s="1"/>
  <c r="S7" i="3"/>
  <c r="R7" i="3"/>
  <c r="R6" i="3" s="1"/>
  <c r="P7" i="3"/>
  <c r="P6" i="3" s="1"/>
  <c r="P5" i="3" s="1"/>
  <c r="P4" i="3" s="1"/>
  <c r="U6" i="3"/>
  <c r="U5" i="3" s="1"/>
  <c r="U4" i="3" s="1"/>
  <c r="S6" i="3"/>
  <c r="S5" i="3" s="1"/>
  <c r="S4" i="3" s="1"/>
  <c r="S1" i="3"/>
  <c r="S235" i="3" l="1"/>
  <c r="S245" i="3"/>
  <c r="U241" i="3"/>
  <c r="U245" i="3" s="1"/>
  <c r="W238" i="3"/>
  <c r="V233" i="3"/>
  <c r="V235" i="3" s="1"/>
  <c r="V10" i="3"/>
  <c r="AA11" i="3" s="1"/>
  <c r="V128" i="3"/>
  <c r="V1" i="3" s="1"/>
  <c r="W239" i="3"/>
  <c r="U248" i="3"/>
  <c r="V6" i="3"/>
  <c r="V5" i="3" s="1"/>
  <c r="V4" i="3" s="1"/>
  <c r="R10" i="3"/>
  <c r="R5" i="3" s="1"/>
  <c r="R4" i="3" s="1"/>
  <c r="W125" i="3"/>
  <c r="U128" i="3"/>
  <c r="U1" i="3" s="1"/>
  <c r="V239" i="3"/>
  <c r="W37" i="3"/>
  <c r="U7" i="3"/>
  <c r="V7" i="3" s="1"/>
  <c r="W7" i="3" s="1"/>
  <c r="V8" i="3"/>
  <c r="W233" i="3" l="1"/>
  <c r="W235" i="3" s="1"/>
  <c r="W10" i="3"/>
  <c r="W128" i="3"/>
  <c r="W1" i="3" s="1"/>
  <c r="V240" i="3"/>
  <c r="V241" i="3" s="1"/>
  <c r="V245" i="3" s="1"/>
  <c r="W8" i="3"/>
  <c r="W240" i="3" s="1"/>
  <c r="W241" i="3" s="1"/>
  <c r="W245" i="3" s="1"/>
  <c r="AB11" i="3" l="1"/>
  <c r="W5" i="3"/>
  <c r="W4" i="3" s="1"/>
</calcChain>
</file>

<file path=xl/sharedStrings.xml><?xml version="1.0" encoding="utf-8"?>
<sst xmlns="http://schemas.openxmlformats.org/spreadsheetml/2006/main" count="1608" uniqueCount="270">
  <si>
    <t xml:space="preserve">CENTLEC : ELECTRICITY SERVICES COSTS - ELECTRICITY TARIFFS </t>
  </si>
  <si>
    <t>Annexure A</t>
  </si>
  <si>
    <t>2020-21 TO 2022-23</t>
  </si>
  <si>
    <t>Prepayment Inclining Block for Indigents Tariff</t>
  </si>
  <si>
    <t>2018/2019</t>
  </si>
  <si>
    <t>% Increase (for 19/20)</t>
  </si>
  <si>
    <t>2019/2020</t>
  </si>
  <si>
    <t>% Increase (for 20/21)</t>
  </si>
  <si>
    <t>2020/2021</t>
  </si>
  <si>
    <t>% Increase (for 2021/22)</t>
  </si>
  <si>
    <t>2021/2022</t>
  </si>
  <si>
    <t>2022/2023</t>
  </si>
  <si>
    <t>Summer</t>
  </si>
  <si>
    <t>Winter</t>
  </si>
  <si>
    <t>Indigent (1 to 50) Free Basic Electricity</t>
  </si>
  <si>
    <t>Indigent (51 to 350) Lifeline Tariff</t>
  </si>
  <si>
    <t>Indigent (&gt; 350) Lifeline Tariff</t>
  </si>
  <si>
    <t>Overall</t>
  </si>
  <si>
    <t>Pre Payment Inclining Block Tariff</t>
  </si>
  <si>
    <t>EL0001/ELSM01</t>
  </si>
  <si>
    <t>Block 1 (1 - 350kWh)</t>
  </si>
  <si>
    <t>EL0001</t>
  </si>
  <si>
    <t>Block 2 (351kWh and above)</t>
  </si>
  <si>
    <t>Overall (Including Indigent Tariffs)</t>
  </si>
  <si>
    <t>Conventional Inclining Block</t>
  </si>
  <si>
    <t>Homeflex Tariff  Single Phase</t>
  </si>
  <si>
    <t>Single Phase Basic Charge</t>
  </si>
  <si>
    <t>ELRHDP/E1RHDP</t>
  </si>
  <si>
    <t>Peak Energy (kWh)</t>
  </si>
  <si>
    <t>ELRHDS/E1RHDS</t>
  </si>
  <si>
    <t>Standard Energy (kWh)</t>
  </si>
  <si>
    <t>ELRHDO/E1RHDO</t>
  </si>
  <si>
    <t>OffPeak Energy (kWh)</t>
  </si>
  <si>
    <t>Homeflex Tariff  Three Phase</t>
  </si>
  <si>
    <t>Three Phase Basic Charge</t>
  </si>
  <si>
    <t xml:space="preserve">Pre Payment Flat Business Tariff </t>
  </si>
  <si>
    <t>Units (kWh)</t>
  </si>
  <si>
    <t>Rotary Flat Business Tariff (EL0005)</t>
  </si>
  <si>
    <t xml:space="preserve">Conventional Flat Business Tariff </t>
  </si>
  <si>
    <t>EL0005/ELSM05</t>
  </si>
  <si>
    <t>Comflex Single Phase</t>
  </si>
  <si>
    <t>E1CHDP/ELCHDP</t>
  </si>
  <si>
    <t>E1CHDS/ELCHDS</t>
  </si>
  <si>
    <t>E1CHDO/ELCHD0</t>
  </si>
  <si>
    <t>Off-Peak (kWh)</t>
  </si>
  <si>
    <t>Comflex Three Phase</t>
  </si>
  <si>
    <t>Elecflex 1</t>
  </si>
  <si>
    <t>Basic Charge</t>
  </si>
  <si>
    <t>ACC001</t>
  </si>
  <si>
    <t>Access Charge (kVA)</t>
  </si>
  <si>
    <t>ELK001</t>
  </si>
  <si>
    <t>Max Demand (kVA)</t>
  </si>
  <si>
    <t>ELHP01</t>
  </si>
  <si>
    <t>ELHS01</t>
  </si>
  <si>
    <t>ELHO01</t>
  </si>
  <si>
    <t>Off-Peak Energy (kWh)</t>
  </si>
  <si>
    <t>Elecflex 2</t>
  </si>
  <si>
    <t>ACC002</t>
  </si>
  <si>
    <t>ELK002</t>
  </si>
  <si>
    <t>ELHP02</t>
  </si>
  <si>
    <t>ELHS02</t>
  </si>
  <si>
    <t>ELHO02</t>
  </si>
  <si>
    <t>Elecflex 3</t>
  </si>
  <si>
    <t>ACC003</t>
  </si>
  <si>
    <t>ELK003</t>
  </si>
  <si>
    <t>ELHP03/ELP003</t>
  </si>
  <si>
    <t>ELHS03/ELS003</t>
  </si>
  <si>
    <t>ELHO03/ELO003</t>
  </si>
  <si>
    <t>Bulk Resell 2</t>
  </si>
  <si>
    <t>ELK004</t>
  </si>
  <si>
    <t>ELHP04</t>
  </si>
  <si>
    <t>ELHS04</t>
  </si>
  <si>
    <t>ELHO04</t>
  </si>
  <si>
    <t>Bulk Resell 3</t>
  </si>
  <si>
    <t>ELK005</t>
  </si>
  <si>
    <t>ELHP05/ELP005</t>
  </si>
  <si>
    <t>ELHS05</t>
  </si>
  <si>
    <t>ELHO05</t>
  </si>
  <si>
    <t>Sport Stadiums on ToU</t>
  </si>
  <si>
    <t>MHP001</t>
  </si>
  <si>
    <t>MHS001</t>
  </si>
  <si>
    <t>MHO001</t>
  </si>
  <si>
    <t>Centlec Departmental on ToU</t>
  </si>
  <si>
    <t xml:space="preserve">Departmental </t>
  </si>
  <si>
    <t>kWh (Centlec)</t>
  </si>
  <si>
    <t>Alternative Resell Tariff</t>
  </si>
  <si>
    <t>Basic</t>
  </si>
  <si>
    <t>kWh</t>
  </si>
  <si>
    <t>Tariff Split</t>
  </si>
  <si>
    <t>Budget Increase %</t>
  </si>
  <si>
    <t>SCOA Mapping No</t>
  </si>
  <si>
    <t>Tariff Code</t>
  </si>
  <si>
    <t>MSCOA TARIFF DESCRIPTIONS</t>
  </si>
  <si>
    <t>MTREF 2018/19</t>
  </si>
  <si>
    <t>Adjustments 2018/19</t>
  </si>
  <si>
    <t>Adjustment Budget 2018/19</t>
  </si>
  <si>
    <t>MTREF 2019/2020</t>
  </si>
  <si>
    <t>Adjustment Budget 2019/20</t>
  </si>
  <si>
    <t>MTREF 2020/2021</t>
  </si>
  <si>
    <t>MTREF 2021/22</t>
  </si>
  <si>
    <t>MTREF 2022/23</t>
  </si>
  <si>
    <t>R</t>
  </si>
  <si>
    <t>H</t>
  </si>
  <si>
    <t>32</t>
  </si>
  <si>
    <t>FB1</t>
  </si>
  <si>
    <t>ZZ</t>
  </si>
  <si>
    <t>11</t>
  </si>
  <si>
    <t>P</t>
  </si>
  <si>
    <t xml:space="preserve"> </t>
  </si>
  <si>
    <t xml:space="preserve">TOTAL SERVICE CHARGES </t>
  </si>
  <si>
    <t>MMM INDIGENT - FBE</t>
  </si>
  <si>
    <t>INDIGENT FBE SUMMER CONV &amp; INELSM1</t>
  </si>
  <si>
    <t>INDIGENT FBE WINTER CONV &amp; INEL01</t>
  </si>
  <si>
    <t>ZZZ</t>
  </si>
  <si>
    <t>MMM INDIGENT - OTHER THAN FBE</t>
  </si>
  <si>
    <t>111</t>
  </si>
  <si>
    <t>1</t>
  </si>
  <si>
    <t>18</t>
  </si>
  <si>
    <t>INDIGENT OTHER SUMMER CONV &amp; PP INELSM1</t>
  </si>
  <si>
    <t>2</t>
  </si>
  <si>
    <t>INDIGENT OTHER WINTER CONV &amp; PP INEL01</t>
  </si>
  <si>
    <t>112</t>
  </si>
  <si>
    <t>0</t>
  </si>
  <si>
    <t xml:space="preserve">MMM DOMESTIC IBT CONVENTIONAL </t>
  </si>
  <si>
    <t>MMM IBT DOMESTIC SUMMER CONV ELSM01</t>
  </si>
  <si>
    <t>MMM IBT DOMESTIC WINTER CONV EL0001</t>
  </si>
  <si>
    <t>113</t>
  </si>
  <si>
    <t>MMM DOMESTIC IBT PREPAID</t>
  </si>
  <si>
    <t>PP</t>
  </si>
  <si>
    <t>MMM IBT DOMESTIC SUMMER PREPAID</t>
  </si>
  <si>
    <t>MMM IBT DOMESTIC WINTER PREPAID</t>
  </si>
  <si>
    <t>114</t>
  </si>
  <si>
    <t>MMM HOMEFLEX SINGLE PHASE</t>
  </si>
  <si>
    <t>MMM HFLEX - 1 PHASE SUMMER PEAK E1RLDP</t>
  </si>
  <si>
    <t>MMM HFLEX - 1 PHASE SUMMER STD E1RLDS</t>
  </si>
  <si>
    <t>3</t>
  </si>
  <si>
    <t>MMM HFLEX - 1 PHASE SUMMER OFF-PEAK E1RLDO</t>
  </si>
  <si>
    <t>4</t>
  </si>
  <si>
    <t>MMM HFLEX - 1 PHASE WINTER PEAK E1RHDP</t>
  </si>
  <si>
    <t>5</t>
  </si>
  <si>
    <t>MMM HFLEX - 1 PHASE WINTER STD E1RHDS</t>
  </si>
  <si>
    <t>6</t>
  </si>
  <si>
    <t>MMM HFLEX - 1 PHASE WINTER OFF PEAK E1RHDO</t>
  </si>
  <si>
    <t>7</t>
  </si>
  <si>
    <t>MMM HFLEX - 1 PHASE BASIC CHARGE ELREBC</t>
  </si>
  <si>
    <t>115</t>
  </si>
  <si>
    <t>MMM HFLEX - 3 PHASE SUMMER PEAK ELRLDP</t>
  </si>
  <si>
    <t>MMM HFLEX - 3 PHASE SUMMER STD ELRLDS</t>
  </si>
  <si>
    <t>MMM HFLEX - 3 PHASE SUMMER OFF PEAK ELRLDO</t>
  </si>
  <si>
    <t>MMM HFLEX - 3 PHASE WINTER PEAK ELRHDP</t>
  </si>
  <si>
    <t>MMM HFLEX - 3 PHASE WINTER STD PEAK ELRHDS</t>
  </si>
  <si>
    <t>MMM HFLEX - 3 PHASE WINTER OFF PEAK ELRHDO</t>
  </si>
  <si>
    <t>MMM HFLEX - 3 PHASE BASIC CHARGE ELROBC</t>
  </si>
  <si>
    <t>116</t>
  </si>
  <si>
    <t>MMM BULK RESELL 2</t>
  </si>
  <si>
    <t>MMM BULK RES 2 - SUMMER PEAK ELP004</t>
  </si>
  <si>
    <t>MMM BULK RES 2 - SUMMER STD ELS004</t>
  </si>
  <si>
    <t>MMM BULK RES 2 - SUMMER OFF PEAK ELO004</t>
  </si>
  <si>
    <t>MMM BULK RES 2 - WINTER PEAK ELHPO4</t>
  </si>
  <si>
    <t>MMM BULK RES 2 - WINTER STD ELHSO4</t>
  </si>
  <si>
    <t>MMM BULK RES 2 -WINTER OFF PEAK ELHO04</t>
  </si>
  <si>
    <t>MMM BULK RES 2 - BASIC CHARGE ACC004</t>
  </si>
  <si>
    <t>8</t>
  </si>
  <si>
    <t>MMM BULK RES 2 - DEMAND CHARGE ELK004</t>
  </si>
  <si>
    <t>117</t>
  </si>
  <si>
    <t>MMM BULK RESELL 3</t>
  </si>
  <si>
    <t>MMM BULK RES 3 - SUMMER PEAK ELP005</t>
  </si>
  <si>
    <t>MMM BULK RES 3 - SUMMER STD ELS005</t>
  </si>
  <si>
    <t>MMM BULK RES 3 - SUMMER OFF PEAK ELO005</t>
  </si>
  <si>
    <t>MMM BULK RES 3 - WINTER PEAK ELHP05</t>
  </si>
  <si>
    <t>MMM BULK RES 3 - WINTER STD ELHS05</t>
  </si>
  <si>
    <t>MMM BULK RES 3 - WINTER OFF PEAK ELH005</t>
  </si>
  <si>
    <t>MMM BULK RES 3 - BASIC CHARGE ACC005</t>
  </si>
  <si>
    <t>MMM BULK RES 3 - DEMAND CHARGE ELK005</t>
  </si>
  <si>
    <t>118</t>
  </si>
  <si>
    <t>MMM BUSINESS FLAT RATE CONVENTIONAL</t>
  </si>
  <si>
    <t>MMM BUSINESS FLAT - SUMMER CONV ELSM05</t>
  </si>
  <si>
    <t>MMM BUSINESS FLAT - WINTER CONV EL0005</t>
  </si>
  <si>
    <t>119</t>
  </si>
  <si>
    <t>MMM BUSINESS FLAT RATE PREPAID</t>
  </si>
  <si>
    <t>MMM BUSINESS FLAT - SUMMER PREPAID</t>
  </si>
  <si>
    <t>MMM BUSINESS FLAT - WINTER PREPAID</t>
  </si>
  <si>
    <t>120</t>
  </si>
  <si>
    <t>MMM COMFLEX SINGLE PHASE</t>
  </si>
  <si>
    <t>MMM CFLEX - 1 PHASE SUMMER PEAK E1CLDP</t>
  </si>
  <si>
    <t>MMM CFLEX - 1 PHASE SUMMER STD E1CLDS</t>
  </si>
  <si>
    <t>MMM CFLEX - 1 PHASE SUMMER OFF PEAK E1CLDO</t>
  </si>
  <si>
    <t>MMM CFLEX - 1 PHASE WINTER PEAK E1CHDP</t>
  </si>
  <si>
    <t>MMM CFLEX - 1 PHASE WINTER STD E1CHDS</t>
  </si>
  <si>
    <t>MMM CFLEX - 1 PHASE WINTER OFF PEAK E1CHDO</t>
  </si>
  <si>
    <t>MMM CFLEX - 1 PHASE BASIC CHARGE ELCEBC</t>
  </si>
  <si>
    <t>121</t>
  </si>
  <si>
    <t>MMM COMFLEX THREE PHASE</t>
  </si>
  <si>
    <t>MMM CFLEX - 3 PHASE SUMMER PEAK ELCLDP</t>
  </si>
  <si>
    <t>MMM CFLEX - 3 PHASE SUMMER STD ELCLDS</t>
  </si>
  <si>
    <t>MMM CFLEX - 3 PHASE SUMMER OFF-PEAK ELCLDO</t>
  </si>
  <si>
    <t>MMM CFLEX - 3 PHASE WINTER PEAK ELCHDP</t>
  </si>
  <si>
    <t>MMM CFLEX - 3 PHASE WINTER STD ELCHDS</t>
  </si>
  <si>
    <t>MMM CFLEX - 3 PHASE WINTER OFF-PEAK ELCHDO</t>
  </si>
  <si>
    <t>MMM CFLEX - 3 PHASE BASIC CHARGE ELCOBC</t>
  </si>
  <si>
    <t>123</t>
  </si>
  <si>
    <t>MMM ELECFLEX 1</t>
  </si>
  <si>
    <t>122</t>
  </si>
  <si>
    <t>MMM ELFLEX 1 - ENERGY SUMMER PEAK ELP001</t>
  </si>
  <si>
    <t>MMM ELFLEX 1 - ENERGY SUMMER STD ELS001</t>
  </si>
  <si>
    <t>MMM ELFLEX 1 - ENERGY SUMMER OFF PEAK ELO001</t>
  </si>
  <si>
    <t>MMM ELFLEX 1 - ENERGY WINTER PEAK ELHP01</t>
  </si>
  <si>
    <t>MMM ELFLEX 1 - ENERGY WINTER STD ELHS01</t>
  </si>
  <si>
    <t>MMM ELFLEX 1 - ENERGY WINTER OFF PEAK ELHO01</t>
  </si>
  <si>
    <t>MMM ELFLEX 1 - BASIC CHARGE</t>
  </si>
  <si>
    <t>-</t>
  </si>
  <si>
    <t>ACCESS</t>
  </si>
  <si>
    <t xml:space="preserve">MMM ELFLEX 1 - ACCESS CHARGE </t>
  </si>
  <si>
    <t>9</t>
  </si>
  <si>
    <t>MMM ELFLEX 1 - DEMAND CHARGE ELK001</t>
  </si>
  <si>
    <t>MMM ELECFLEX 2</t>
  </si>
  <si>
    <t>MMM ELFLEX 2 - ENERGY SUMMER PEAK ELP002</t>
  </si>
  <si>
    <t>MMM ELFLEX 2 - ENERGY SUMMER STD ELS002</t>
  </si>
  <si>
    <t>MMM ELFLEX 2 - ENERGY SUMMER OFF PEAK ELO002</t>
  </si>
  <si>
    <t>MMM ELFLEX 2 - ENERGY WINTER PEAK ELHP02</t>
  </si>
  <si>
    <t>MMM ELFLEX 2 - ENERGY WINTER STD ELHS02</t>
  </si>
  <si>
    <t>MMM ELFLEX 2 - ENERGY WINTER OFF PEAK ELHO02</t>
  </si>
  <si>
    <t>MMM ELFLEX 2 - BASIC CHARGE</t>
  </si>
  <si>
    <t>MMM ELFLEX 2 - ACCESS CHARGE</t>
  </si>
  <si>
    <t>MMM ELFLEX 2 - DEMAND CHARGE ELK002</t>
  </si>
  <si>
    <t>124</t>
  </si>
  <si>
    <t>MMM ELECFLEX 3</t>
  </si>
  <si>
    <t>MMM ELFLEX 3 - ENERGY SUMMER PEAK ELP003</t>
  </si>
  <si>
    <t>MMM ELFLEX 3 - ENERGY SUMMER STD ELS003</t>
  </si>
  <si>
    <t>MMM ELFLEX 3 - ENERGY SUMMER OFF PEAK ELO003</t>
  </si>
  <si>
    <t>MMM ELFLEX 3 - ENERGY WINTER PEAK ELHPO3</t>
  </si>
  <si>
    <t>MMM ELFLEX 3 - ENERGY WINTER STD ELHS03</t>
  </si>
  <si>
    <t>MMM ELFLEX 3 - ENERGY WINTER OFF PEAK ELHO03</t>
  </si>
  <si>
    <t>MMM ELFLEX 3 - BASIC CHARGE</t>
  </si>
  <si>
    <t>MMM ELFLEX 3 - ACCESS CHARGE</t>
  </si>
  <si>
    <t>MMM ELFLEX 3 - DEMAND CHARGE ELK003</t>
  </si>
  <si>
    <t>125</t>
  </si>
  <si>
    <t>MMM DEPARTMENTAL FLAT RATE</t>
  </si>
  <si>
    <t>EL0011</t>
  </si>
  <si>
    <t>MMM DEPARTMENTAL FLAT RATE SUMMER</t>
  </si>
  <si>
    <t>MMM DEPARTMENTAL FLAT RATE WINTER</t>
  </si>
  <si>
    <t>126</t>
  </si>
  <si>
    <t>MMM DEPARTMENTAL TIME OF USE</t>
  </si>
  <si>
    <t>CEN DEPART TOU ENERGY SUMMER PEAK CENP01</t>
  </si>
  <si>
    <t>CEN DEPART TOU ENERGY SUMMER STD CENS01</t>
  </si>
  <si>
    <t>CEN DEPART TOU ENERGY SUMMER OFF PEAK CEN001</t>
  </si>
  <si>
    <t>CEN DEPART TOU ENERGY WINTER PEAK CNHPO1</t>
  </si>
  <si>
    <t>CEN DEPART TOU ENERGY WINTER STD CNHS01</t>
  </si>
  <si>
    <t>CEN DEPART TOU ENERGY WINTER OFF PEAK CNHO01</t>
  </si>
  <si>
    <t>127</t>
  </si>
  <si>
    <t>MMM SPORTS STADIUMS TIME OF USE</t>
  </si>
  <si>
    <t>MSP01</t>
  </si>
  <si>
    <t>MMM SPORTS STAD SUMMER PEAK MSP01</t>
  </si>
  <si>
    <t>MSS01</t>
  </si>
  <si>
    <t>MMM SPORTS STAD SUMMER STD MSS01</t>
  </si>
  <si>
    <t>MSO01</t>
  </si>
  <si>
    <t>MMM SPORTS STAD SUMMER OFF PEAK MSO01</t>
  </si>
  <si>
    <t>MMM SPORTS STAD WINTER PEAK MHP001</t>
  </si>
  <si>
    <t>MMM SPORTS STAD WINTER STD MHS001</t>
  </si>
  <si>
    <t>MMM SPORTS STAD WINTER OFF PEAK MHO001</t>
  </si>
  <si>
    <t>MSCOA TARIFF STRUCTURE - SERVICE CHARGES</t>
  </si>
  <si>
    <t>RAND VALUES</t>
  </si>
  <si>
    <t>Difference</t>
  </si>
  <si>
    <t>SALES</t>
  </si>
  <si>
    <t xml:space="preserve">PREPAID </t>
  </si>
  <si>
    <t>Rotational</t>
  </si>
  <si>
    <t>FBE</t>
  </si>
  <si>
    <t>TOTAL SALES AS PER STRUCTURE</t>
  </si>
  <si>
    <t>TOTAL SALES AS PER RAND VALUES</t>
  </si>
  <si>
    <t>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</si>
</sst>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_ ;_ @_ "/>
    <numFmt numFmtId="166" formatCode="00"/>
    <numFmt numFmtId="167" formatCode="000"/>
    <numFmt numFmtId="168" formatCode="#,##0.000000_ ;\-#,##0.000000\ "/>
    <numFmt numFmtId="169" formatCode="_ &quot;R&quot;\ * #,##0.00_ ;_ &quot;R&quot;\ * \-#,##0.00_ ;_ &quot;R&quot;\ * &quot;-&quot;??_ ;_ @_ "/>
    <numFmt numFmtId="170" formatCode="_ &quot;R&quot;\ * #,##0_ ;_ &quot;R&quot;\ * \-#,##0_ ;_ &quot;R&quot;\ * &quot;-&quot;_ ;_ @_ "/>
    <numFmt numFmtId="171" formatCode="_ * #,##0_ ;_ * \-#,##0_ ;_ * &quot;-&quot;??_ ;_ @_ "/>
    <numFmt numFmtId="172" formatCode="_(* #,##0.0_);_(* \(#,##0.0\);_(* &quot;-&quot;?_);_(@_)"/>
    <numFmt numFmtId="173" formatCode="#,##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u/>
      <sz val="16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169" fontId="1" fillId="0" borderId="0" applyFont="0" applyFill="0" applyBorder="0" applyAlignment="0" applyProtection="0"/>
  </cellStyleXfs>
  <cellXfs count="191">
    <xf numFmtId="0" fontId="0" fillId="0" borderId="0" xfId="0"/>
    <xf numFmtId="164" fontId="5" fillId="3" borderId="1" xfId="1" applyFont="1" applyFill="1" applyBorder="1"/>
    <xf numFmtId="0" fontId="5" fillId="3" borderId="1" xfId="0" applyFont="1" applyFill="1" applyBorder="1"/>
    <xf numFmtId="0" fontId="5" fillId="0" borderId="0" xfId="0" applyFont="1"/>
    <xf numFmtId="0" fontId="5" fillId="3" borderId="0" xfId="0" applyFont="1" applyFill="1" applyBorder="1"/>
    <xf numFmtId="164" fontId="5" fillId="3" borderId="0" xfId="1" applyFont="1" applyFill="1" applyBorder="1"/>
    <xf numFmtId="0" fontId="5" fillId="3" borderId="3" xfId="0" applyFont="1" applyFill="1" applyBorder="1"/>
    <xf numFmtId="10" fontId="5" fillId="3" borderId="0" xfId="0" applyNumberFormat="1" applyFont="1" applyFill="1" applyBorder="1"/>
    <xf numFmtId="0" fontId="6" fillId="3" borderId="0" xfId="0" applyFont="1" applyFill="1" applyBorder="1"/>
    <xf numFmtId="164" fontId="3" fillId="4" borderId="0" xfId="1" applyFont="1" applyFill="1" applyBorder="1"/>
    <xf numFmtId="164" fontId="3" fillId="4" borderId="3" xfId="1" applyFont="1" applyFill="1" applyBorder="1"/>
    <xf numFmtId="0" fontId="4" fillId="3" borderId="0" xfId="0" applyFont="1" applyFill="1" applyBorder="1"/>
    <xf numFmtId="164" fontId="4" fillId="3" borderId="0" xfId="1" applyFont="1" applyFill="1" applyBorder="1" applyAlignment="1">
      <alignment horizontal="right" vertical="center"/>
    </xf>
    <xf numFmtId="164" fontId="4" fillId="3" borderId="0" xfId="1" applyFont="1" applyFill="1" applyBorder="1"/>
    <xf numFmtId="10" fontId="4" fillId="3" borderId="0" xfId="0" applyNumberFormat="1" applyFont="1" applyFill="1" applyBorder="1"/>
    <xf numFmtId="164" fontId="4" fillId="3" borderId="0" xfId="0" applyNumberFormat="1" applyFont="1" applyFill="1" applyBorder="1"/>
    <xf numFmtId="164" fontId="4" fillId="3" borderId="3" xfId="0" applyNumberFormat="1" applyFont="1" applyFill="1" applyBorder="1"/>
    <xf numFmtId="0" fontId="4" fillId="0" borderId="0" xfId="0" applyFont="1"/>
    <xf numFmtId="164" fontId="7" fillId="3" borderId="0" xfId="1" applyFont="1" applyFill="1" applyBorder="1" applyAlignment="1">
      <alignment horizontal="right" vertical="center"/>
    </xf>
    <xf numFmtId="10" fontId="3" fillId="4" borderId="0" xfId="2" applyNumberFormat="1" applyFont="1" applyFill="1" applyBorder="1"/>
    <xf numFmtId="164" fontId="4" fillId="4" borderId="0" xfId="1" applyFont="1" applyFill="1" applyBorder="1"/>
    <xf numFmtId="0" fontId="5" fillId="4" borderId="0" xfId="0" applyFont="1" applyFill="1" applyBorder="1"/>
    <xf numFmtId="0" fontId="5" fillId="4" borderId="3" xfId="0" applyFont="1" applyFill="1" applyBorder="1"/>
    <xf numFmtId="164" fontId="8" fillId="3" borderId="0" xfId="1" applyFont="1" applyFill="1" applyBorder="1"/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0" fontId="6" fillId="4" borderId="0" xfId="0" applyNumberFormat="1" applyFont="1" applyFill="1" applyBorder="1"/>
    <xf numFmtId="0" fontId="5" fillId="3" borderId="4" xfId="0" applyFont="1" applyFill="1" applyBorder="1"/>
    <xf numFmtId="164" fontId="5" fillId="3" borderId="4" xfId="1" applyFont="1" applyFill="1" applyBorder="1"/>
    <xf numFmtId="0" fontId="5" fillId="3" borderId="5" xfId="0" applyFont="1" applyFill="1" applyBorder="1"/>
    <xf numFmtId="164" fontId="5" fillId="0" borderId="0" xfId="1" applyFont="1"/>
    <xf numFmtId="0" fontId="9" fillId="0" borderId="0" xfId="0" applyFont="1"/>
    <xf numFmtId="0" fontId="10" fillId="0" borderId="0" xfId="0" applyFont="1"/>
    <xf numFmtId="165" fontId="10" fillId="0" borderId="0" xfId="0" applyNumberFormat="1" applyFont="1"/>
    <xf numFmtId="164" fontId="11" fillId="0" borderId="0" xfId="0" applyNumberFormat="1" applyFont="1"/>
    <xf numFmtId="164" fontId="10" fillId="0" borderId="0" xfId="0" applyNumberFormat="1" applyFont="1"/>
    <xf numFmtId="164" fontId="12" fillId="5" borderId="0" xfId="0" applyNumberFormat="1" applyFont="1" applyFill="1"/>
    <xf numFmtId="10" fontId="12" fillId="5" borderId="0" xfId="0" applyNumberFormat="1" applyFont="1" applyFill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/>
    <xf numFmtId="166" fontId="15" fillId="0" borderId="10" xfId="0" applyNumberFormat="1" applyFont="1" applyBorder="1" applyAlignment="1">
      <alignment horizontal="left"/>
    </xf>
    <xf numFmtId="166" fontId="15" fillId="0" borderId="0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left"/>
    </xf>
    <xf numFmtId="167" fontId="15" fillId="0" borderId="0" xfId="0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164" fontId="10" fillId="0" borderId="0" xfId="1" applyFont="1" applyBorder="1"/>
    <xf numFmtId="164" fontId="15" fillId="0" borderId="0" xfId="0" applyNumberFormat="1" applyFont="1" applyBorder="1" applyAlignment="1">
      <alignment horizontal="left"/>
    </xf>
    <xf numFmtId="165" fontId="16" fillId="0" borderId="12" xfId="1" applyNumberFormat="1" applyFont="1" applyFill="1" applyBorder="1" applyAlignment="1">
      <alignment horizontal="left"/>
    </xf>
    <xf numFmtId="165" fontId="16" fillId="0" borderId="12" xfId="1" applyNumberFormat="1" applyFont="1" applyBorder="1" applyAlignment="1">
      <alignment horizontal="left"/>
    </xf>
    <xf numFmtId="0" fontId="17" fillId="0" borderId="0" xfId="0" applyFont="1"/>
    <xf numFmtId="166" fontId="18" fillId="0" borderId="10" xfId="0" applyNumberFormat="1" applyFont="1" applyBorder="1" applyAlignment="1">
      <alignment horizontal="left"/>
    </xf>
    <xf numFmtId="166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left"/>
    </xf>
    <xf numFmtId="167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165" fontId="19" fillId="0" borderId="9" xfId="1" applyNumberFormat="1" applyFont="1" applyFill="1" applyBorder="1" applyAlignment="1">
      <alignment horizontal="left"/>
    </xf>
    <xf numFmtId="165" fontId="19" fillId="0" borderId="9" xfId="1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19" fillId="3" borderId="9" xfId="1" applyNumberFormat="1" applyFont="1" applyFill="1" applyBorder="1" applyAlignment="1">
      <alignment horizontal="left"/>
    </xf>
    <xf numFmtId="0" fontId="18" fillId="3" borderId="11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164" fontId="10" fillId="3" borderId="0" xfId="1" applyFont="1" applyFill="1" applyBorder="1"/>
    <xf numFmtId="43" fontId="18" fillId="3" borderId="0" xfId="0" applyNumberFormat="1" applyFont="1" applyFill="1" applyBorder="1" applyAlignment="1">
      <alignment horizontal="left"/>
    </xf>
    <xf numFmtId="165" fontId="19" fillId="6" borderId="9" xfId="1" applyNumberFormat="1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164" fontId="10" fillId="0" borderId="0" xfId="1" applyFont="1" applyFill="1" applyBorder="1"/>
    <xf numFmtId="164" fontId="18" fillId="5" borderId="0" xfId="0" applyNumberFormat="1" applyFont="1" applyFill="1" applyBorder="1" applyAlignment="1">
      <alignment horizontal="left"/>
    </xf>
    <xf numFmtId="165" fontId="19" fillId="5" borderId="9" xfId="1" applyNumberFormat="1" applyFont="1" applyFill="1" applyBorder="1" applyAlignment="1">
      <alignment horizontal="left"/>
    </xf>
    <xf numFmtId="165" fontId="10" fillId="5" borderId="9" xfId="1" applyNumberFormat="1" applyFont="1" applyFill="1" applyBorder="1" applyAlignment="1">
      <alignment horizontal="left"/>
    </xf>
    <xf numFmtId="43" fontId="13" fillId="0" borderId="0" xfId="0" applyNumberFormat="1" applyFont="1" applyFill="1" applyBorder="1" applyAlignment="1">
      <alignment horizontal="left"/>
    </xf>
    <xf numFmtId="165" fontId="16" fillId="0" borderId="9" xfId="1" applyNumberFormat="1" applyFont="1" applyBorder="1" applyAlignment="1">
      <alignment horizontal="left"/>
    </xf>
    <xf numFmtId="164" fontId="10" fillId="0" borderId="0" xfId="1" applyFont="1"/>
    <xf numFmtId="0" fontId="18" fillId="0" borderId="0" xfId="0" applyFont="1" applyFill="1" applyBorder="1" applyAlignment="1">
      <alignment horizontal="left"/>
    </xf>
    <xf numFmtId="0" fontId="17" fillId="5" borderId="0" xfId="0" applyFont="1" applyFill="1"/>
    <xf numFmtId="165" fontId="16" fillId="5" borderId="9" xfId="1" applyNumberFormat="1" applyFont="1" applyFill="1" applyBorder="1" applyAlignment="1">
      <alignment horizontal="left"/>
    </xf>
    <xf numFmtId="43" fontId="10" fillId="0" borderId="0" xfId="0" applyNumberFormat="1" applyFont="1"/>
    <xf numFmtId="0" fontId="19" fillId="0" borderId="0" xfId="0" applyFont="1" applyFill="1"/>
    <xf numFmtId="166" fontId="18" fillId="0" borderId="10" xfId="0" applyNumberFormat="1" applyFont="1" applyFill="1" applyBorder="1" applyAlignment="1">
      <alignment horizontal="left"/>
    </xf>
    <xf numFmtId="166" fontId="18" fillId="0" borderId="0" xfId="0" applyNumberFormat="1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Alignment="1">
      <alignment horizontal="center"/>
    </xf>
    <xf numFmtId="0" fontId="15" fillId="0" borderId="11" xfId="0" applyFont="1" applyFill="1" applyBorder="1" applyAlignment="1">
      <alignment horizontal="left"/>
    </xf>
    <xf numFmtId="0" fontId="17" fillId="0" borderId="0" xfId="0" applyFont="1" applyFill="1"/>
    <xf numFmtId="164" fontId="17" fillId="0" borderId="0" xfId="1" applyFont="1" applyFill="1" applyBorder="1"/>
    <xf numFmtId="165" fontId="17" fillId="5" borderId="9" xfId="1" applyNumberFormat="1" applyFont="1" applyFill="1" applyBorder="1" applyAlignment="1">
      <alignment horizontal="left"/>
    </xf>
    <xf numFmtId="165" fontId="17" fillId="0" borderId="0" xfId="0" applyNumberFormat="1" applyFont="1"/>
    <xf numFmtId="0" fontId="16" fillId="5" borderId="0" xfId="0" applyFont="1" applyFill="1"/>
    <xf numFmtId="0" fontId="18" fillId="0" borderId="11" xfId="0" applyFont="1" applyFill="1" applyBorder="1" applyAlignment="1">
      <alignment horizontal="left"/>
    </xf>
    <xf numFmtId="164" fontId="10" fillId="0" borderId="10" xfId="1" applyFont="1" applyFill="1" applyBorder="1"/>
    <xf numFmtId="2" fontId="10" fillId="0" borderId="0" xfId="0" applyNumberFormat="1" applyFont="1" applyFill="1"/>
    <xf numFmtId="164" fontId="19" fillId="0" borderId="0" xfId="1" applyFont="1" applyFill="1" applyBorder="1"/>
    <xf numFmtId="165" fontId="10" fillId="0" borderId="0" xfId="0" applyNumberFormat="1" applyFont="1" applyBorder="1"/>
    <xf numFmtId="168" fontId="19" fillId="0" borderId="0" xfId="1" applyNumberFormat="1" applyFont="1" applyFill="1" applyBorder="1" applyAlignment="1">
      <alignment horizontal="left"/>
    </xf>
    <xf numFmtId="165" fontId="10" fillId="0" borderId="9" xfId="1" applyNumberFormat="1" applyFont="1" applyFill="1" applyBorder="1" applyAlignment="1">
      <alignment horizontal="left"/>
    </xf>
    <xf numFmtId="168" fontId="10" fillId="0" borderId="0" xfId="1" applyNumberFormat="1" applyFont="1" applyFill="1" applyBorder="1" applyAlignment="1">
      <alignment horizontal="left"/>
    </xf>
    <xf numFmtId="166" fontId="15" fillId="0" borderId="10" xfId="0" applyNumberFormat="1" applyFont="1" applyFill="1" applyBorder="1" applyAlignment="1">
      <alignment horizontal="left"/>
    </xf>
    <xf numFmtId="166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0" fillId="0" borderId="0" xfId="0" applyFont="1" applyFill="1"/>
    <xf numFmtId="0" fontId="17" fillId="0" borderId="0" xfId="0" applyFont="1" applyBorder="1"/>
    <xf numFmtId="2" fontId="19" fillId="0" borderId="0" xfId="0" applyNumberFormat="1" applyFont="1" applyFill="1"/>
    <xf numFmtId="0" fontId="19" fillId="0" borderId="0" xfId="1" applyNumberFormat="1" applyFont="1" applyFill="1" applyBorder="1"/>
    <xf numFmtId="166" fontId="18" fillId="0" borderId="13" xfId="0" applyNumberFormat="1" applyFont="1" applyBorder="1" applyAlignment="1">
      <alignment horizontal="left"/>
    </xf>
    <xf numFmtId="166" fontId="18" fillId="0" borderId="14" xfId="0" applyNumberFormat="1" applyFont="1" applyBorder="1" applyAlignment="1">
      <alignment horizontal="left"/>
    </xf>
    <xf numFmtId="1" fontId="18" fillId="0" borderId="14" xfId="0" applyNumberFormat="1" applyFont="1" applyBorder="1" applyAlignment="1">
      <alignment horizontal="left"/>
    </xf>
    <xf numFmtId="167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165" fontId="16" fillId="3" borderId="16" xfId="0" applyNumberFormat="1" applyFont="1" applyFill="1" applyBorder="1"/>
    <xf numFmtId="166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164" fontId="11" fillId="0" borderId="0" xfId="1" applyFont="1" applyAlignment="1">
      <alignment horizontal="left"/>
    </xf>
    <xf numFmtId="164" fontId="10" fillId="0" borderId="0" xfId="1" applyFont="1" applyAlignment="1">
      <alignment horizontal="left"/>
    </xf>
    <xf numFmtId="164" fontId="19" fillId="0" borderId="0" xfId="0" applyNumberFormat="1" applyFont="1"/>
    <xf numFmtId="164" fontId="19" fillId="0" borderId="0" xfId="1" applyFont="1"/>
    <xf numFmtId="169" fontId="19" fillId="0" borderId="0" xfId="0" applyNumberFormat="1" applyFont="1"/>
    <xf numFmtId="0" fontId="19" fillId="0" borderId="0" xfId="0" applyFont="1"/>
    <xf numFmtId="170" fontId="19" fillId="0" borderId="0" xfId="3" applyNumberFormat="1" applyFont="1"/>
    <xf numFmtId="170" fontId="19" fillId="0" borderId="17" xfId="3" applyNumberFormat="1" applyFont="1" applyFill="1" applyBorder="1"/>
    <xf numFmtId="170" fontId="19" fillId="0" borderId="0" xfId="0" applyNumberFormat="1" applyFont="1"/>
    <xf numFmtId="170" fontId="19" fillId="0" borderId="0" xfId="1" applyNumberFormat="1" applyFont="1"/>
    <xf numFmtId="170" fontId="19" fillId="0" borderId="0" xfId="1" applyNumberFormat="1" applyFont="1" applyFill="1"/>
    <xf numFmtId="170" fontId="16" fillId="0" borderId="17" xfId="0" applyNumberFormat="1" applyFont="1" applyBorder="1"/>
    <xf numFmtId="170" fontId="16" fillId="0" borderId="0" xfId="0" applyNumberFormat="1" applyFont="1" applyBorder="1"/>
    <xf numFmtId="171" fontId="16" fillId="0" borderId="0" xfId="1" applyNumberFormat="1" applyFont="1"/>
    <xf numFmtId="0" fontId="19" fillId="0" borderId="17" xfId="0" applyFont="1" applyBorder="1"/>
    <xf numFmtId="172" fontId="19" fillId="0" borderId="17" xfId="0" applyNumberFormat="1" applyFont="1" applyBorder="1"/>
    <xf numFmtId="0" fontId="11" fillId="0" borderId="0" xfId="0" applyFont="1"/>
    <xf numFmtId="171" fontId="11" fillId="0" borderId="0" xfId="0" applyNumberFormat="1" applyFont="1"/>
    <xf numFmtId="171" fontId="10" fillId="0" borderId="0" xfId="0" applyNumberFormat="1" applyFont="1"/>
    <xf numFmtId="14" fontId="3" fillId="4" borderId="0" xfId="2" quotePrefix="1" applyNumberFormat="1" applyFont="1" applyFill="1" applyBorder="1" applyAlignment="1">
      <alignment horizontal="center"/>
    </xf>
    <xf numFmtId="14" fontId="3" fillId="4" borderId="3" xfId="2" applyNumberFormat="1" applyFont="1" applyFill="1" applyBorder="1" applyAlignment="1">
      <alignment horizontal="center"/>
    </xf>
    <xf numFmtId="14" fontId="3" fillId="4" borderId="0" xfId="2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164" fontId="22" fillId="3" borderId="1" xfId="1" applyFont="1" applyFill="1" applyBorder="1" applyAlignment="1"/>
    <xf numFmtId="0" fontId="22" fillId="3" borderId="1" xfId="0" applyFont="1" applyFill="1" applyBorder="1" applyAlignment="1"/>
    <xf numFmtId="173" fontId="21" fillId="3" borderId="1" xfId="0" applyNumberFormat="1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4" fontId="5" fillId="3" borderId="1" xfId="1" applyNumberFormat="1" applyFont="1" applyFill="1" applyBorder="1"/>
    <xf numFmtId="0" fontId="23" fillId="3" borderId="1" xfId="0" applyFont="1" applyFill="1" applyBorder="1" applyAlignment="1">
      <alignment horizontal="center" wrapText="1"/>
    </xf>
    <xf numFmtId="0" fontId="23" fillId="3" borderId="2" xfId="0" applyFont="1" applyFill="1" applyBorder="1" applyAlignment="1">
      <alignment horizontal="center" wrapText="1"/>
    </xf>
    <xf numFmtId="0" fontId="24" fillId="3" borderId="0" xfId="0" applyFont="1" applyFill="1" applyBorder="1"/>
    <xf numFmtId="0" fontId="25" fillId="3" borderId="0" xfId="0" applyFont="1" applyFill="1" applyBorder="1"/>
    <xf numFmtId="164" fontId="25" fillId="3" borderId="0" xfId="1" applyFont="1" applyFill="1" applyBorder="1"/>
    <xf numFmtId="173" fontId="25" fillId="3" borderId="0" xfId="1" applyNumberFormat="1" applyFont="1" applyFill="1" applyBorder="1"/>
    <xf numFmtId="4" fontId="5" fillId="3" borderId="0" xfId="1" applyNumberFormat="1" applyFont="1" applyFill="1" applyBorder="1"/>
    <xf numFmtId="173" fontId="5" fillId="3" borderId="0" xfId="1" applyNumberFormat="1" applyFont="1" applyFill="1" applyBorder="1"/>
    <xf numFmtId="0" fontId="3" fillId="4" borderId="0" xfId="0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center" vertical="center"/>
    </xf>
    <xf numFmtId="173" fontId="3" fillId="4" borderId="0" xfId="2" quotePrefix="1" applyNumberFormat="1" applyFont="1" applyFill="1" applyBorder="1" applyAlignment="1">
      <alignment horizontal="center"/>
    </xf>
    <xf numFmtId="173" fontId="3" fillId="4" borderId="0" xfId="2" applyNumberFormat="1" applyFont="1" applyFill="1" applyBorder="1" applyAlignment="1">
      <alignment horizontal="center"/>
    </xf>
    <xf numFmtId="4" fontId="3" fillId="4" borderId="0" xfId="2" quotePrefix="1" applyNumberFormat="1" applyFont="1" applyFill="1" applyBorder="1" applyAlignment="1">
      <alignment horizontal="center"/>
    </xf>
    <xf numFmtId="4" fontId="3" fillId="4" borderId="0" xfId="2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164" fontId="3" fillId="4" borderId="0" xfId="1" applyFont="1" applyFill="1" applyBorder="1" applyAlignment="1">
      <alignment vertical="center"/>
    </xf>
    <xf numFmtId="173" fontId="3" fillId="4" borderId="0" xfId="1" applyNumberFormat="1" applyFont="1" applyFill="1" applyBorder="1" applyAlignment="1">
      <alignment vertical="center"/>
    </xf>
    <xf numFmtId="4" fontId="3" fillId="4" borderId="0" xfId="1" applyNumberFormat="1" applyFont="1" applyFill="1" applyBorder="1"/>
    <xf numFmtId="0" fontId="4" fillId="3" borderId="0" xfId="0" applyFont="1" applyFill="1" applyBorder="1" applyAlignment="1">
      <alignment vertical="center"/>
    </xf>
    <xf numFmtId="173" fontId="4" fillId="3" borderId="0" xfId="1" applyNumberFormat="1" applyFont="1" applyFill="1" applyBorder="1" applyAlignment="1">
      <alignment horizontal="right" vertical="center"/>
    </xf>
    <xf numFmtId="4" fontId="4" fillId="3" borderId="0" xfId="1" applyNumberFormat="1" applyFont="1" applyFill="1" applyBorder="1"/>
    <xf numFmtId="173" fontId="7" fillId="3" borderId="0" xfId="1" applyNumberFormat="1" applyFont="1" applyFill="1" applyBorder="1" applyAlignment="1">
      <alignment horizontal="right" vertical="center"/>
    </xf>
    <xf numFmtId="10" fontId="3" fillId="4" borderId="0" xfId="0" applyNumberFormat="1" applyFont="1" applyFill="1" applyBorder="1" applyAlignment="1">
      <alignment horizontal="right" vertical="center"/>
    </xf>
    <xf numFmtId="10" fontId="8" fillId="3" borderId="0" xfId="2" applyNumberFormat="1" applyFont="1" applyFill="1" applyBorder="1"/>
    <xf numFmtId="4" fontId="8" fillId="3" borderId="0" xfId="1" applyNumberFormat="1" applyFont="1" applyFill="1" applyBorder="1"/>
    <xf numFmtId="0" fontId="3" fillId="4" borderId="0" xfId="0" applyNumberFormat="1" applyFont="1" applyFill="1" applyBorder="1" applyAlignment="1">
      <alignment horizontal="center" vertical="center"/>
    </xf>
    <xf numFmtId="4" fontId="5" fillId="0" borderId="0" xfId="1" applyNumberFormat="1" applyFont="1" applyBorder="1"/>
    <xf numFmtId="164" fontId="3" fillId="4" borderId="0" xfId="1" applyFont="1" applyFill="1" applyBorder="1" applyAlignment="1">
      <alignment horizontal="right" vertical="center"/>
    </xf>
    <xf numFmtId="173" fontId="3" fillId="4" borderId="0" xfId="1" applyNumberFormat="1" applyFont="1" applyFill="1" applyBorder="1" applyAlignment="1">
      <alignment horizontal="right" vertical="center"/>
    </xf>
    <xf numFmtId="4" fontId="3" fillId="3" borderId="0" xfId="1" applyNumberFormat="1" applyFont="1" applyFill="1" applyBorder="1"/>
    <xf numFmtId="173" fontId="5" fillId="3" borderId="4" xfId="1" applyNumberFormat="1" applyFont="1" applyFill="1" applyBorder="1"/>
    <xf numFmtId="4" fontId="5" fillId="3" borderId="4" xfId="1" applyNumberFormat="1" applyFont="1" applyFill="1" applyBorder="1"/>
    <xf numFmtId="173" fontId="5" fillId="0" borderId="0" xfId="1" applyNumberFormat="1" applyFont="1"/>
    <xf numFmtId="4" fontId="5" fillId="0" borderId="0" xfId="1" applyNumberFormat="1" applyFont="1"/>
  </cellXfs>
  <cellStyles count="4">
    <cellStyle name="Accent1" xfId="2" builtinId="29"/>
    <cellStyle name="Comma" xfId="1" builtinId="3"/>
    <cellStyle name="Currency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t%20Categories%20Comparis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SNT%20(200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%20Ledg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MENDED%20PROPOSAL%20SCOA%2021-12-07%20Excl%20ite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e.Williams/AppData/Local/Microsoft/Windows/INetCache/Content.Outlook/G32HRFXB/Annexure%20A%20-%20mSCOA%20Sales%20Tariff%20Structure%20MTREF%202020-21%20V_2%20(27%20March%202020)%20Suzan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"/>
      <sheetName val="Cap Asset Guideline"/>
      <sheetName val="Mapping List CAG"/>
      <sheetName val="Annex A Repairs &amp; Maint"/>
      <sheetName val="Annex B Operating Leases"/>
      <sheetName val="An D BS NCS PPE"/>
      <sheetName val="Classes PPE extracted"/>
    </sheetNames>
    <sheetDataSet>
      <sheetData sheetId="0" refreshError="1"/>
      <sheetData sheetId="1" refreshError="1"/>
      <sheetData sheetId="2">
        <row r="3">
          <cell r="D3" t="str">
            <v>Asset Management Guide</v>
          </cell>
        </row>
        <row r="4">
          <cell r="D4" t="str">
            <v>Labels and description not clear to map account</v>
          </cell>
        </row>
        <row r="5">
          <cell r="D5" t="str">
            <v>Reconsider/determine the correct classification</v>
          </cell>
        </row>
        <row r="6">
          <cell r="D6" t="str">
            <v>Ignored cost price, accummuldated depreciation, disposal or purpose of the account and used the class of PPE for mapping purpose</v>
          </cell>
        </row>
        <row r="7">
          <cell r="D7" t="str">
            <v>Guideline is more specific regarding the description</v>
          </cell>
        </row>
        <row r="8">
          <cell r="D8" t="str">
            <v>Not provided for in the guideline</v>
          </cell>
        </row>
        <row r="9">
          <cell r="D9" t="str">
            <v>Group - N/a</v>
          </cell>
        </row>
        <row r="10">
          <cell r="D10" t="str">
            <v xml:space="preserve">[Land] Developed land </v>
          </cell>
        </row>
        <row r="11">
          <cell r="D11" t="str">
            <v xml:space="preserve">[Land] Undeveloped land </v>
          </cell>
        </row>
        <row r="12">
          <cell r="D12" t="str">
            <v>Group - N/a</v>
          </cell>
        </row>
        <row r="13">
          <cell r="D13" t="str">
            <v>Group - N/a</v>
          </cell>
        </row>
        <row r="14">
          <cell r="D14" t="str">
            <v xml:space="preserve">[Building / Dwellings] Caravans </v>
          </cell>
        </row>
        <row r="15">
          <cell r="D15" t="str">
            <v xml:space="preserve">[Building / Dwellings] Children’s homes </v>
          </cell>
        </row>
        <row r="16">
          <cell r="D16" t="str">
            <v xml:space="preserve">[Building / Dwellings] Foreign mission dwellings </v>
          </cell>
        </row>
        <row r="17">
          <cell r="D17" t="str">
            <v xml:space="preserve">[Building / Dwellings] Homes for the aged </v>
          </cell>
        </row>
        <row r="18">
          <cell r="D18" t="str">
            <v xml:space="preserve">[Building / Dwellings] Hostels </v>
          </cell>
        </row>
        <row r="19">
          <cell r="D19" t="str">
            <v xml:space="preserve">[Building / Dwellings] Military personnel dwellings </v>
          </cell>
        </row>
        <row r="20">
          <cell r="D20" t="str">
            <v xml:space="preserve">[Building / Dwellings] Mobile homes </v>
          </cell>
        </row>
        <row r="21">
          <cell r="D21" t="str">
            <v xml:space="preserve">[Building / Dwellings] Places of safety (children) </v>
          </cell>
        </row>
        <row r="22">
          <cell r="D22" t="str">
            <v xml:space="preserve">[Building / Dwellings] Prisons and rehabilitation facilities </v>
          </cell>
        </row>
        <row r="23">
          <cell r="D23" t="str">
            <v xml:space="preserve">[Building / Dwellings] Residences (presidential, embassies) </v>
          </cell>
        </row>
        <row r="24">
          <cell r="D24" t="str">
            <v xml:space="preserve">[Building / Dwellings] Residences (personnel) include garages and parking </v>
          </cell>
        </row>
        <row r="25">
          <cell r="D25" t="str">
            <v xml:space="preserve">[Building / Dwellings] Secure care centres </v>
          </cell>
        </row>
        <row r="26">
          <cell r="D26" t="str">
            <v>Group - N/a</v>
          </cell>
        </row>
        <row r="27">
          <cell r="D27" t="str">
            <v>[Building / Non Residential Dwellings] Airport and associated buildings (control towers, transfer halls, parking, hangars and warehousing)</v>
          </cell>
        </row>
        <row r="28">
          <cell r="D28" t="str">
            <v xml:space="preserve">[Building / Non Residential Dwellings] Border and custom control points </v>
          </cell>
        </row>
        <row r="29">
          <cell r="D29" t="str">
            <v xml:space="preserve">[Building / Non Residential Dwellings] Bus terminals </v>
          </cell>
        </row>
        <row r="30">
          <cell r="D30" t="str">
            <v xml:space="preserve">[Building / Non Residential Dwellings] Bus shelters </v>
          </cell>
        </row>
        <row r="31">
          <cell r="D31" t="str">
            <v xml:space="preserve">[Building / Non Residential Dwellings] Civic theatres </v>
          </cell>
        </row>
        <row r="32">
          <cell r="D32" t="str">
            <v xml:space="preserve">[Building / Non Residential Dwellings] Clinics and community health facilities </v>
          </cell>
        </row>
        <row r="33">
          <cell r="D33" t="str">
            <v xml:space="preserve">[Building / Non Residential Dwellings] Community centres and public entertainment buildings </v>
          </cell>
        </row>
        <row r="34">
          <cell r="D34" t="str">
            <v xml:space="preserve">[Building / Non Residential Dwellings] Driver and vehicle testing centres </v>
          </cell>
        </row>
        <row r="35">
          <cell r="D35" t="str">
            <v xml:space="preserve">[Building / Non Residential Dwellings] Fire stations </v>
          </cell>
        </row>
        <row r="36">
          <cell r="D36" t="str">
            <v xml:space="preserve">[Building / Non Residential Dwellings] Foreign mission offices </v>
          </cell>
        </row>
        <row r="37">
          <cell r="D37" t="str">
            <v xml:space="preserve">[Building / Non Residential Dwellings] Hospitals and ambulance stations </v>
          </cell>
        </row>
        <row r="38">
          <cell r="D38" t="str">
            <v xml:space="preserve">[Building / Non Residential Dwellings] Industrial buildings </v>
          </cell>
        </row>
        <row r="39">
          <cell r="D39" t="str">
            <v xml:space="preserve">[Building / Non Residential Dwellings] Laboratories </v>
          </cell>
        </row>
        <row r="40">
          <cell r="D40" t="str">
            <v xml:space="preserve">[Building / Non Residential Dwellings] Libraries </v>
          </cell>
        </row>
        <row r="41">
          <cell r="D41" t="str">
            <v xml:space="preserve">[Building / Non Residential Dwellings] Mortuaries </v>
          </cell>
        </row>
        <row r="42">
          <cell r="D42" t="str">
            <v xml:space="preserve">[Building / Non Residential Dwellings] Museums and art galleries </v>
          </cell>
        </row>
        <row r="43">
          <cell r="D43" t="str">
            <v>[Building / Non Residential Dwellings] Office buildings (including air conditioning systems) 25 - 30</v>
          </cell>
        </row>
        <row r="44">
          <cell r="D44" t="str">
            <v xml:space="preserve">[Building / Non Residential Dwellings] Public parking (covered and open) </v>
          </cell>
        </row>
        <row r="45">
          <cell r="D45" t="str">
            <v xml:space="preserve">[Building / Non Residential Dwellings] Police stations (and associated buildings) </v>
          </cell>
        </row>
        <row r="46">
          <cell r="D46" t="str">
            <v xml:space="preserve">[Building / Non Residential Dwellings] Railway and associated buildings </v>
          </cell>
        </row>
        <row r="47">
          <cell r="D47" t="str">
            <v xml:space="preserve">[Building / Non Residential Dwellings] Research facilities (including weather) </v>
          </cell>
        </row>
        <row r="48">
          <cell r="D48" t="str">
            <v xml:space="preserve">[Building / Non Residential Dwellings] Stadiums </v>
          </cell>
        </row>
        <row r="49">
          <cell r="D49" t="str">
            <v xml:space="preserve">[Building / Non Residential Dwellings] Taxi ranks </v>
          </cell>
        </row>
        <row r="50">
          <cell r="D50" t="str">
            <v xml:space="preserve">[Building / Non Residential Dwellings] Universities, colleges, schools etc. </v>
          </cell>
        </row>
        <row r="51">
          <cell r="D51" t="str">
            <v>[Building / Non Residential Dwellings] Warehouses (storage facilities, including data)</v>
          </cell>
        </row>
        <row r="52">
          <cell r="D52" t="str">
            <v>Group - N/a</v>
          </cell>
        </row>
        <row r="53">
          <cell r="D53" t="str">
            <v>Group - N/a</v>
          </cell>
        </row>
        <row r="54">
          <cell r="D54" t="str">
            <v xml:space="preserve">[Other Structures (Infrastructure Assets) - Electricity] Cooling towers </v>
          </cell>
        </row>
        <row r="55">
          <cell r="D55" t="str">
            <v xml:space="preserve">[Other Structures (Infrastructure Assets) - Electricity] Mains </v>
          </cell>
        </row>
        <row r="56">
          <cell r="D56" t="str">
            <v>Group - N/a</v>
          </cell>
        </row>
        <row r="57">
          <cell r="D57" t="str">
            <v>[Other Structures (Infrastructure Assets) - Electricity] Meters:  Prepaid</v>
          </cell>
        </row>
        <row r="58">
          <cell r="D58" t="str">
            <v>[Other Structures (Infrastructure Assets) - Electricity] Meters:  Credit</v>
          </cell>
        </row>
        <row r="59">
          <cell r="D59" t="str">
            <v>Group - N/a</v>
          </cell>
        </row>
        <row r="60">
          <cell r="D60" t="str">
            <v>[Other Structures (Infrastructure Assets) - Electricity] Power stations:  Coal</v>
          </cell>
        </row>
        <row r="61">
          <cell r="D61" t="str">
            <v>[Other Structures (Infrastructure Assets) - Electricity] Power stations:  Gas</v>
          </cell>
        </row>
        <row r="62">
          <cell r="D62" t="str">
            <v>[Other Structures (Infrastructure Assets) - Electricity] Power stations:  Hydro</v>
          </cell>
        </row>
        <row r="63">
          <cell r="D63" t="str">
            <v>[Other Structures (Infrastructure Assets) - Electricity] Power stations:  Nuclear</v>
          </cell>
        </row>
        <row r="64">
          <cell r="D64" t="str">
            <v xml:space="preserve">[Other Structures (Infrastructure Assets) - Electricity] Supply/reticulation </v>
          </cell>
        </row>
        <row r="65">
          <cell r="D65" t="str">
            <v xml:space="preserve">[Other Structures (Infrastructure Assets) - Electricity] Transformers </v>
          </cell>
        </row>
        <row r="66">
          <cell r="D66" t="str">
            <v>Group - N/a</v>
          </cell>
        </row>
        <row r="67">
          <cell r="D67" t="str">
            <v>[Other Structures (Infrastructure Assets) - Electricity] Lines:  Underground</v>
          </cell>
        </row>
        <row r="68">
          <cell r="D68" t="str">
            <v>[Other Structures (Infrastructure Assets) - Electricity] Lines:  Overhead</v>
          </cell>
        </row>
        <row r="69">
          <cell r="D69" t="str">
            <v>[Other Structures (Infrastructure Assets) - Electricity] Cables</v>
          </cell>
        </row>
        <row r="70">
          <cell r="D70" t="str">
            <v>Group - N/a</v>
          </cell>
        </row>
        <row r="71">
          <cell r="D71" t="str">
            <v>[Other Structures (Infrastructure Assets) - Electricity] Substations:  Switchgear</v>
          </cell>
        </row>
        <row r="72">
          <cell r="D72" t="str">
            <v>Group - N/a</v>
          </cell>
        </row>
        <row r="73">
          <cell r="D73" t="str">
            <v>[Other Structures (Infrastructure Assets) - Electricity] Substations:  Equipment - Outdoor</v>
          </cell>
        </row>
        <row r="74">
          <cell r="D74" t="str">
            <v>[Other Structures (Infrastructure Assets) - Electricity] Substations:  Equipment - GIS</v>
          </cell>
        </row>
        <row r="75">
          <cell r="D75" t="str">
            <v>[Other Structures (Infrastructure Assets) - Electricity] Substations:  Equipment - Indoor</v>
          </cell>
        </row>
        <row r="76">
          <cell r="D76" t="str">
            <v>[Other Structures (Infrastructure Assets) - Electricity] Electrical panels</v>
          </cell>
        </row>
        <row r="77">
          <cell r="D77" t="str">
            <v>[Other Structures (Infrastructure Assets) - Electricity] Telemetry</v>
          </cell>
        </row>
        <row r="78">
          <cell r="D78" t="str">
            <v>Group - N/a</v>
          </cell>
        </row>
        <row r="79">
          <cell r="D79" t="str">
            <v>Group - N/a</v>
          </cell>
        </row>
        <row r="80">
          <cell r="D80" t="str">
            <v>Group - N/a</v>
          </cell>
        </row>
        <row r="81">
          <cell r="D81" t="str">
            <v>[Other Structures (Infrastructure Assets) - Roads: Bridges] Vehicle:  Bridges - Concrete</v>
          </cell>
        </row>
        <row r="82">
          <cell r="D82" t="str">
            <v>[Other Structures (Infrastructure Assets) - Roads: Bridges] Vehicle:  Bridges - Steel</v>
          </cell>
        </row>
        <row r="83">
          <cell r="D83" t="str">
            <v>[Other Structures (Infrastructure Assets) - Roads: Bridges] Vehicle:  Bridges - Timber</v>
          </cell>
        </row>
        <row r="84">
          <cell r="D84" t="str">
            <v>Group - N/a</v>
          </cell>
        </row>
        <row r="85">
          <cell r="D85" t="str">
            <v>[Other Structures (Infrastructure Assets) - Roads: Bridges] Pedestrian:  Bridges - Concrete</v>
          </cell>
        </row>
        <row r="86">
          <cell r="D86" t="str">
            <v>[Other Structures (Infrastructure Assets) - Roads: Bridges] Pedestrian:  Bridges - Steel</v>
          </cell>
        </row>
        <row r="87">
          <cell r="D87" t="str">
            <v>[Other Structures (Infrastructure Assets) - Roads: Bridges] Pedestrian:  Bridges - Timber</v>
          </cell>
        </row>
        <row r="88">
          <cell r="D88" t="str">
            <v>Group - N/a</v>
          </cell>
        </row>
        <row r="89">
          <cell r="D89" t="str">
            <v>[Other Structures (Infrastructure Assets) - Roads: Bridges] Railway:  Bridges - Concrete</v>
          </cell>
        </row>
        <row r="90">
          <cell r="D90" t="str">
            <v>[Other Structures (Infrastructure Assets) - Roads: Bridges] Railway:  Bridges - Steel</v>
          </cell>
        </row>
        <row r="91">
          <cell r="D91" t="str">
            <v>[Other Structures (Infrastructure Assets) - Roads: Bridges] Railway:  Bridges - Timber</v>
          </cell>
        </row>
        <row r="92">
          <cell r="D92" t="str">
            <v>Group - N/a</v>
          </cell>
        </row>
        <row r="93">
          <cell r="D93" t="str">
            <v>[Other Structures (Infrastructure Assets) - Roads: Bridges] Reinforced retaining walls:  Earth</v>
          </cell>
        </row>
        <row r="94">
          <cell r="D94" t="str">
            <v>[Other Structures (Infrastructure Assets) - Roads: Bridges] Reinforced retaining walls:  Concrete</v>
          </cell>
        </row>
        <row r="95">
          <cell r="D95" t="str">
            <v>[Other Structures (Infrastructure Assets) - Roads: Bridges] Expansion and construction joints</v>
          </cell>
        </row>
        <row r="96">
          <cell r="D96" t="str">
            <v>Group - N/a</v>
          </cell>
        </row>
        <row r="97">
          <cell r="D97" t="str">
            <v>Group - N/a</v>
          </cell>
        </row>
        <row r="98">
          <cell r="D98" t="str">
            <v>[Other Structures (Infrastructure Assets) - Storm Water] Culverts:  Concrete</v>
          </cell>
        </row>
        <row r="99">
          <cell r="D99" t="str">
            <v>[Other Structures (Infrastructure Assets) - Storm Water] Culverts:  Armco</v>
          </cell>
        </row>
        <row r="100">
          <cell r="D100" t="str">
            <v>Group - N/a</v>
          </cell>
        </row>
        <row r="101">
          <cell r="D101" t="str">
            <v>[Other Structures (Infrastructure Assets) - Storm Water] Drains:  Earthworks</v>
          </cell>
        </row>
        <row r="102">
          <cell r="D102" t="str">
            <v>[Other Structures (Infrastructure Assets) - Storm Water] Drains:  Concrete lining</v>
          </cell>
        </row>
        <row r="103">
          <cell r="D103" t="str">
            <v xml:space="preserve">[Other Structures (Infrastructure Assets) - Storm Water] Stop banks </v>
          </cell>
        </row>
        <row r="104">
          <cell r="D104" t="str">
            <v xml:space="preserve">[Other Structures (Infrastructure Assets) - Storm Water] Pipes </v>
          </cell>
        </row>
        <row r="105">
          <cell r="D105" t="str">
            <v>Group - N/a</v>
          </cell>
        </row>
        <row r="106">
          <cell r="D106" t="str">
            <v>[Other Structures (Infrastructure Assets) - Storm Water] Coastal:  Structure (Retaining walls)</v>
          </cell>
        </row>
        <row r="107">
          <cell r="D107" t="str">
            <v>[Other Structures (Infrastructure Assets) - Storm Water] Coastal:  Piers</v>
          </cell>
        </row>
        <row r="108">
          <cell r="D108" t="str">
            <v>[Other Structures (Infrastructure Assets) - Storm Water] Coastal:  Storm water outfalls</v>
          </cell>
        </row>
        <row r="109">
          <cell r="D109" t="str">
            <v>Group - N/a</v>
          </cell>
        </row>
        <row r="110">
          <cell r="D110" t="str">
            <v xml:space="preserve">[Other Structures (Infrastructure Assets) - Roads] Kerb and channels </v>
          </cell>
        </row>
        <row r="111">
          <cell r="D111" t="str">
            <v>Group - N/a</v>
          </cell>
        </row>
        <row r="112">
          <cell r="D112" t="str">
            <v>[Other Structures (Infrastructure Assets) - Roads] Municipal roads :  Asphalt surface</v>
          </cell>
        </row>
        <row r="113">
          <cell r="D113" t="str">
            <v>[Other Structures (Infrastructure Assets) - Roads] Municipal roads :  Asphalt layer</v>
          </cell>
        </row>
        <row r="114">
          <cell r="D114" t="str">
            <v>[Other Structures (Infrastructure Assets) - Roads] Municipal roads :  Concrete surface</v>
          </cell>
        </row>
        <row r="115">
          <cell r="D115" t="str">
            <v>[Other Structures (Infrastructure Assets) - Roads] Municipal roads :  Concrete layer</v>
          </cell>
        </row>
        <row r="116">
          <cell r="D116" t="str">
            <v>[Other Structures (Infrastructure Assets) - Roads] Municipal roads :  Gravel surface</v>
          </cell>
        </row>
        <row r="117">
          <cell r="D117" t="str">
            <v>Group - N/a</v>
          </cell>
        </row>
        <row r="118">
          <cell r="D118" t="str">
            <v>[Other Structures (Infrastructure Assets) - Roads] National roads :  Asphalt surface</v>
          </cell>
        </row>
        <row r="119">
          <cell r="D119" t="str">
            <v>[Other Structures (Infrastructure Assets) - Roads] National roads :  Asphalt layer</v>
          </cell>
        </row>
        <row r="120">
          <cell r="D120" t="str">
            <v>[Other Structures (Infrastructure Assets) - Roads] National roads :  Concrete surface</v>
          </cell>
        </row>
        <row r="121">
          <cell r="D121" t="str">
            <v>[Other Structures (Infrastructure Assets) - Roads] National roads :  Concrete layer</v>
          </cell>
        </row>
        <row r="122">
          <cell r="D122" t="str">
            <v>[Other Structures (Infrastructure Assets) - Roads] National roads :  Gravel surface</v>
          </cell>
        </row>
        <row r="123">
          <cell r="D123" t="str">
            <v>Group - N/a</v>
          </cell>
        </row>
        <row r="124">
          <cell r="D124" t="str">
            <v>[Other Structures (Infrastructure Assets) - Roads] Provincial roads :  Asphalt surface</v>
          </cell>
        </row>
        <row r="125">
          <cell r="D125" t="str">
            <v>[Other Structures (Infrastructure Assets) - Roads] Provincial roads :  Asphalt layer</v>
          </cell>
        </row>
        <row r="126">
          <cell r="D126" t="str">
            <v>[Other Structures (Infrastructure Assets) - Roads] Provincial roads :  Concrete surface</v>
          </cell>
        </row>
        <row r="127">
          <cell r="D127" t="str">
            <v>[Other Structures (Infrastructure Assets) - Roads] Provincial roads :  Concrete layer</v>
          </cell>
        </row>
        <row r="128">
          <cell r="D128" t="str">
            <v>[Other Structures (Infrastructure Assets) - Roads] Provincial roads :  Gravel surface</v>
          </cell>
        </row>
        <row r="129">
          <cell r="D129" t="str">
            <v xml:space="preserve">[Other Structures (Infrastructure Assets) - Roads] Crash barriers </v>
          </cell>
        </row>
        <row r="130">
          <cell r="D130" t="str">
            <v xml:space="preserve">[Other Structures (Infrastructure Assets) - Roads] Retaining walls </v>
          </cell>
        </row>
        <row r="131">
          <cell r="D131" t="str">
            <v>Group - N/a</v>
          </cell>
        </row>
        <row r="132">
          <cell r="D132" t="str">
            <v>[Other Structures (Infrastructure Assets) - Roads] Overload control centres:  Electronic hardware</v>
          </cell>
        </row>
        <row r="133">
          <cell r="D133" t="str">
            <v>[Other Structures (Infrastructure Assets) - Roads] Overload control centres:  Other equipment</v>
          </cell>
        </row>
        <row r="134">
          <cell r="D134" t="str">
            <v xml:space="preserve">[Other Structures (Infrastructure Assets) - Roads] Pedestrian footpaths </v>
          </cell>
        </row>
        <row r="135">
          <cell r="D135" t="str">
            <v xml:space="preserve">[Other Structures (Infrastructure Assets) - Roads] Street lighting </v>
          </cell>
        </row>
        <row r="136">
          <cell r="D136" t="str">
            <v xml:space="preserve">[Other Structures (Infrastructure Assets) - Roads] Subways </v>
          </cell>
        </row>
        <row r="137">
          <cell r="D137" t="str">
            <v xml:space="preserve">[Other Structures (Infrastructure Assets) - Roads] Traffic islands </v>
          </cell>
        </row>
        <row r="138">
          <cell r="D138" t="str">
            <v>[Other Structures (Infrastructure Assets) - Roads] Traffic lights</v>
          </cell>
        </row>
        <row r="139">
          <cell r="D139" t="str">
            <v xml:space="preserve">[Other Structures (Infrastructure Assets) - Roads] Traffic lights – coastal </v>
          </cell>
        </row>
        <row r="140">
          <cell r="D140" t="str">
            <v xml:space="preserve">[Other Structures (Infrastructure Assets) - Roads] Traffic signs </v>
          </cell>
        </row>
        <row r="141">
          <cell r="D141" t="str">
            <v xml:space="preserve">[Other Structures (Infrastructure Assets) - Roads] Toll road plazas </v>
          </cell>
        </row>
        <row r="142">
          <cell r="D142" t="str">
            <v>Group - N/a</v>
          </cell>
        </row>
        <row r="143">
          <cell r="D143" t="str">
            <v xml:space="preserve">[Other Structures (Infrastructure Assets) - Airports] Airports and radio beacons </v>
          </cell>
        </row>
        <row r="144">
          <cell r="D144" t="str">
            <v xml:space="preserve">[Other Structures (Infrastructure Assets) - Airports] Aprons </v>
          </cell>
        </row>
        <row r="145">
          <cell r="D145" t="str">
            <v xml:space="preserve">[Other Structures (Infrastructure Assets) - Airports] Runways </v>
          </cell>
        </row>
        <row r="146">
          <cell r="D146" t="str">
            <v xml:space="preserve">[Other Structures (Infrastructure Assets) - Airports] Taxiways </v>
          </cell>
        </row>
        <row r="147">
          <cell r="D147" t="str">
            <v>Group - N/a</v>
          </cell>
        </row>
        <row r="148">
          <cell r="D148" t="str">
            <v>[Other Structures (Infrastructure Assets) - Airports] Specialised equipment:  Luggage movement equipment</v>
          </cell>
        </row>
        <row r="149">
          <cell r="D149" t="str">
            <v>[Other Structures (Infrastructure Assets) - Airports] Specialised equipment:  Communication equipment</v>
          </cell>
        </row>
        <row r="150">
          <cell r="D150" t="str">
            <v>Group - N/a</v>
          </cell>
        </row>
        <row r="151">
          <cell r="D151" t="str">
            <v>[Other Structures (Infrastructure Assets) - Water] Dams</v>
          </cell>
        </row>
        <row r="152">
          <cell r="D152" t="str">
            <v>Group - N/a</v>
          </cell>
        </row>
        <row r="153">
          <cell r="D153" t="str">
            <v>[Other Structures (Infrastructure Assets) - Water] Structure:  Concrete</v>
          </cell>
        </row>
        <row r="154">
          <cell r="D154" t="str">
            <v>[Other Structures (Infrastructure Assets) - Water] Structure:  Earth</v>
          </cell>
        </row>
        <row r="155">
          <cell r="D155" t="str">
            <v>[Other Structures (Infrastructure Assets) - Water] Mechanical and electrical</v>
          </cell>
        </row>
        <row r="156">
          <cell r="D156" t="str">
            <v xml:space="preserve">[Other Structures (Infrastructure Assets) - Water] Meters </v>
          </cell>
        </row>
        <row r="157">
          <cell r="D157" t="str">
            <v xml:space="preserve">[Other Structures (Infrastructure Assets) - Water] Standpipes </v>
          </cell>
        </row>
        <row r="158">
          <cell r="D158" t="str">
            <v>[Other Structures (Infrastructure Assets) - Water] Metalwork (steel stairs, ladders, handrails, weirs) 10 - 30</v>
          </cell>
        </row>
        <row r="159">
          <cell r="D159" t="str">
            <v>Group - N/a</v>
          </cell>
        </row>
        <row r="160">
          <cell r="D160" t="str">
            <v>[Other Structures (Infrastructure Assets) - Water] Pump stations:  Structure</v>
          </cell>
        </row>
        <row r="161">
          <cell r="D161" t="str">
            <v>[Other Structures (Infrastructure Assets) - Water] Pump stations:  Electrical</v>
          </cell>
        </row>
        <row r="162">
          <cell r="D162" t="str">
            <v>[Other Structures (Infrastructure Assets) - Water] Pump stations:  Mechanical</v>
          </cell>
        </row>
        <row r="163">
          <cell r="D163" t="str">
            <v>[Other Structures (Infrastructure Assets) - Water] Pump stations:  Perimeter protection</v>
          </cell>
        </row>
        <row r="164">
          <cell r="D164" t="str">
            <v>Group - N/a</v>
          </cell>
        </row>
        <row r="165">
          <cell r="D165" t="str">
            <v>[Other Structures (Infrastructure Assets) - Water] Reservoirs:  Structure</v>
          </cell>
        </row>
        <row r="166">
          <cell r="D166" t="str">
            <v>[Other Structures (Infrastructure Assets) - Water] Reservoirs:  Electrical</v>
          </cell>
        </row>
        <row r="167">
          <cell r="D167" t="str">
            <v>[Other Structures (Infrastructure Assets) - Water] Reservoirs:  Mechanical</v>
          </cell>
        </row>
        <row r="168">
          <cell r="D168" t="str">
            <v>[Other Structures (Infrastructure Assets) - Water] Reservoirs:  Perimeter protection</v>
          </cell>
        </row>
        <row r="169">
          <cell r="D169" t="str">
            <v xml:space="preserve">[Other Structures (Infrastructure Assets) - Water] Supply/reticulation </v>
          </cell>
        </row>
        <row r="170">
          <cell r="D170" t="str">
            <v>Group - N/a</v>
          </cell>
        </row>
        <row r="171">
          <cell r="D171" t="str">
            <v>[Other Structures (Infrastructure Assets) - Water] Underground chambers:  Valves</v>
          </cell>
        </row>
        <row r="172">
          <cell r="D172" t="str">
            <v>[Other Structures (Infrastructure Assets) - Water] Underground chambers:  Meters</v>
          </cell>
        </row>
        <row r="173">
          <cell r="D173" t="str">
            <v>[Other Structures (Infrastructure Assets) - Water] Underground chambers:  Transition</v>
          </cell>
        </row>
        <row r="174">
          <cell r="D174" t="str">
            <v>[Other Structures (Infrastructure Assets) - Water] Underground chambers:  Other</v>
          </cell>
        </row>
        <row r="175">
          <cell r="D175" t="str">
            <v>Group - N/a</v>
          </cell>
        </row>
        <row r="176">
          <cell r="D176" t="str">
            <v>[Other Structures (Infrastructure Assets) - Water] Water purification works:  Structure</v>
          </cell>
        </row>
        <row r="177">
          <cell r="D177" t="str">
            <v>[Other Structures (Infrastructure Assets) - Water] Water purification works:  Electrical</v>
          </cell>
        </row>
        <row r="178">
          <cell r="D178" t="str">
            <v>[Other Structures (Infrastructure Assets) - Water] Water purification works:  Mechanical</v>
          </cell>
        </row>
        <row r="179">
          <cell r="D179" t="str">
            <v xml:space="preserve">[Other Structures (Infrastructure Assets) - Water] Water purification works:  Perimeter protection </v>
          </cell>
        </row>
        <row r="180">
          <cell r="D180" t="str">
            <v>[Other Structures (Infrastructure Assets) - Water] Water purification works:  Meters</v>
          </cell>
        </row>
        <row r="181">
          <cell r="D181" t="str">
            <v>[Other Structures (Infrastructure Assets) - Water] Telemetry</v>
          </cell>
        </row>
        <row r="182">
          <cell r="D182" t="str">
            <v>Group - N/a</v>
          </cell>
        </row>
        <row r="183">
          <cell r="D183" t="str">
            <v>Group - N/a</v>
          </cell>
        </row>
        <row r="184">
          <cell r="D184" t="str">
            <v>[Other Structures (Infrastructure Assets) - Sewerage] Bulk pipelines (outfall sewers):  Rising mains</v>
          </cell>
        </row>
        <row r="185">
          <cell r="D185" t="str">
            <v>[Other Structures (Infrastructure Assets) - Sewerage] Bulk pipelines (outfall sewers):  Gravity mains</v>
          </cell>
        </row>
        <row r="186">
          <cell r="D186" t="str">
            <v>Group - N/a</v>
          </cell>
        </row>
        <row r="187">
          <cell r="D187" t="str">
            <v>[Other Structures (Infrastructure Assets) - Sewerage] Sewerage pump stations:  Structure</v>
          </cell>
        </row>
        <row r="188">
          <cell r="D188" t="str">
            <v>[Other Structures (Infrastructure Assets) - Sewerage] Sewerage pump stations:  Electrical</v>
          </cell>
        </row>
        <row r="189">
          <cell r="D189" t="str">
            <v>[Other Structures (Infrastructure Assets) - Sewerage] Sewerage pump stations:  Mechanical</v>
          </cell>
        </row>
        <row r="190">
          <cell r="D190" t="str">
            <v>[Other Structures (Infrastructure Assets) - Sewerage] Sewerage pump stations:  Perimeter protection</v>
          </cell>
        </row>
        <row r="191">
          <cell r="D191" t="str">
            <v>[Other Structures (Infrastructure Assets) - Sewerage] Sewerage pump stations:  Metalwork</v>
          </cell>
        </row>
        <row r="192">
          <cell r="D192" t="str">
            <v xml:space="preserve">[Other Structures (Infrastructure Assets) - Sewerage] Sewers/reticulation </v>
          </cell>
        </row>
        <row r="193">
          <cell r="D193" t="str">
            <v>Group - N/a</v>
          </cell>
        </row>
        <row r="194">
          <cell r="D194" t="str">
            <v>[Other Structures (Infrastructure Assets) - Sewerage] Waste purification works:  Structure</v>
          </cell>
        </row>
        <row r="195">
          <cell r="D195" t="str">
            <v>[Other Structures (Infrastructure Assets) - Sewerage] Waste purification works:  Electrical</v>
          </cell>
        </row>
        <row r="196">
          <cell r="D196" t="str">
            <v>[Other Structures (Infrastructure Assets) - Sewerage] Waste purification works:  Mechanical</v>
          </cell>
        </row>
        <row r="197">
          <cell r="D197" t="str">
            <v>[Other Structures (Infrastructure Assets) - Sewerage] Waste purification works:  Perimeter protection</v>
          </cell>
        </row>
        <row r="198">
          <cell r="D198" t="str">
            <v>[Other Structures (Infrastructure Assets) - Sewerage] Waste purification works:  Meters</v>
          </cell>
        </row>
        <row r="199">
          <cell r="D199" t="str">
            <v>Group - N/a</v>
          </cell>
        </row>
        <row r="200">
          <cell r="D200" t="str">
            <v>Group - N/a</v>
          </cell>
        </row>
        <row r="201">
          <cell r="D201" t="str">
            <v>[Other Structures (Infrastructure Assets) - Solid Waste Disposal] Collection:  Vehicles</v>
          </cell>
        </row>
        <row r="202">
          <cell r="D202" t="str">
            <v>[Other Structures (Infrastructure Assets) - Solid Waste Disposal] Collection:  Containers/Bins</v>
          </cell>
        </row>
        <row r="203">
          <cell r="D203" t="str">
            <v>Group - N/a</v>
          </cell>
        </row>
        <row r="204">
          <cell r="D204" t="str">
            <v>[Other Structures (Infrastructure Assets) - Solid Waste Disposal] Transfer stations and processing facilities:  Structure</v>
          </cell>
        </row>
        <row r="205">
          <cell r="D205" t="str">
            <v>[Other Structures (Infrastructure Assets) - Solid Waste Disposal] Transfer stations and processing facilities:  Electrical</v>
          </cell>
        </row>
        <row r="206">
          <cell r="D206" t="str">
            <v>[Other Structures (Infrastructure Assets) - Solid Waste Disposal] Transfer stations and processing facilities:  Mechanical</v>
          </cell>
        </row>
        <row r="207">
          <cell r="D207" t="str">
            <v>[Other Structures (Infrastructure Assets) - Solid Waste Disposal] Transfer stations and processing facilities:  Perimeter protection</v>
          </cell>
        </row>
        <row r="208">
          <cell r="D208" t="str">
            <v>Group - N/a</v>
          </cell>
        </row>
        <row r="209">
          <cell r="D209" t="str">
            <v>[Other Structures (Infrastructure Assets) - Solid Waste Disposal] Landfill site:  Earthmoving and compaction equipment</v>
          </cell>
        </row>
        <row r="210">
          <cell r="D210" t="str">
            <v>[Other Structures (Infrastructure Assets) - Solid Waste Disposal] Landfill site:  Landfill preparation</v>
          </cell>
        </row>
        <row r="211">
          <cell r="D211" t="str">
            <v>[Other Structures (Infrastructure Assets) - Solid Waste Disposal] Landfill site:  Structure</v>
          </cell>
        </row>
        <row r="212">
          <cell r="D212" t="str">
            <v>Group - N/a</v>
          </cell>
        </row>
        <row r="213">
          <cell r="D213" t="str">
            <v>[Other Structures (Infrastructure Assets) - Solid Waste Disposal] Landfill site:  Weighbridge - Mechanical</v>
          </cell>
        </row>
        <row r="214">
          <cell r="D214" t="str">
            <v>[Other Structures (Infrastructure Assets) - Solid Waste Disposal] Landfill site:  Weighbridge - Electrical</v>
          </cell>
        </row>
        <row r="215">
          <cell r="D215" t="str">
            <v>[Other Structures (Infrastructure Assets) - Solid Waste Disposal] Landfill site:  Perimeter protection</v>
          </cell>
        </row>
        <row r="216">
          <cell r="D216" t="str">
            <v>Group - N/a</v>
          </cell>
        </row>
        <row r="217">
          <cell r="D217" t="str">
            <v>[Other Structures (Infrastructure Assets) - Railways] Power supply units</v>
          </cell>
        </row>
        <row r="218">
          <cell r="D218" t="str">
            <v>[Other Structures (Infrastructure Assets) - Railways] Railway sidings</v>
          </cell>
        </row>
        <row r="219">
          <cell r="D219" t="str">
            <v>[Other Structures (Infrastructure Assets) - Railways] Railway tracks</v>
          </cell>
        </row>
        <row r="220">
          <cell r="D220" t="str">
            <v>[Other Structures (Infrastructure Assets) - Railways] Signalling systems</v>
          </cell>
        </row>
        <row r="221">
          <cell r="D221" t="str">
            <v>[Other Structures (Infrastructure Assets) - Railways] Shunting yards</v>
          </cell>
        </row>
        <row r="222">
          <cell r="D222" t="str">
            <v>Group - N/a</v>
          </cell>
        </row>
        <row r="223">
          <cell r="D223" t="str">
            <v xml:space="preserve">[Other Structures (Infrastructure Assets) - Gas Supply Systems] Structure </v>
          </cell>
        </row>
        <row r="224">
          <cell r="D224" t="str">
            <v xml:space="preserve">[Other Structures (Infrastructure Assets) - Gas Supply Systems] Electrical </v>
          </cell>
        </row>
        <row r="225">
          <cell r="D225" t="str">
            <v xml:space="preserve">[Other Structures (Infrastructure Assets) - Gas Supply Systems] Mechanical </v>
          </cell>
        </row>
        <row r="226">
          <cell r="D226" t="str">
            <v xml:space="preserve">[Other Structures (Infrastructure Assets) - Gas Supply Systems] Perimeter protection </v>
          </cell>
        </row>
        <row r="227">
          <cell r="D227" t="str">
            <v>Group - N/a</v>
          </cell>
        </row>
        <row r="228">
          <cell r="D228" t="str">
            <v>[Other Structures (Infrastructure Assets) - Gas Supply Systems] Stations:  Trunk receiving</v>
          </cell>
        </row>
        <row r="229">
          <cell r="D229" t="str">
            <v>[Other Structures (Infrastructure Assets) - Gas Supply Systems] Stations:  District regulating</v>
          </cell>
        </row>
        <row r="230">
          <cell r="D230" t="str">
            <v xml:space="preserve">[Other Structures (Infrastructure Assets) - Gas Supply Systems] Mains/pipelines </v>
          </cell>
        </row>
        <row r="231">
          <cell r="D231" t="str">
            <v xml:space="preserve">[Other Structures (Infrastructure Assets) - Gas Supply Systems] Meters </v>
          </cell>
        </row>
        <row r="232">
          <cell r="D232" t="str">
            <v xml:space="preserve">[Other Structures (Infrastructure Assets) - Gas Supply Systems] Storage facilities </v>
          </cell>
        </row>
        <row r="233">
          <cell r="D233" t="str">
            <v xml:space="preserve">[Other Structures (Infrastructure Assets) - Gas Supply Systems] Supply/reticulation </v>
          </cell>
        </row>
        <row r="234">
          <cell r="D234" t="str">
            <v>[Other Structures (Infrastructure Assets) - Cemeteries] Cemetries</v>
          </cell>
        </row>
        <row r="235">
          <cell r="D235" t="str">
            <v>Group - N/a</v>
          </cell>
        </row>
        <row r="236">
          <cell r="D236" t="str">
            <v>[Capital/Infrastructure Work in Progress]Buildings</v>
          </cell>
        </row>
        <row r="237">
          <cell r="D237" t="str">
            <v>[Capital/Infrastructure Work in Progress]Infrastructure</v>
          </cell>
        </row>
        <row r="238">
          <cell r="D238" t="str">
            <v>[Capital/Infrastructure Work in Progress]Other</v>
          </cell>
        </row>
        <row r="239">
          <cell r="D239" t="str">
            <v>Group - N/a</v>
          </cell>
        </row>
        <row r="240">
          <cell r="D240" t="str">
            <v xml:space="preserve">[Other Machinery and Equipment]Audiovisual equipment </v>
          </cell>
        </row>
        <row r="241">
          <cell r="D241" t="str">
            <v xml:space="preserve">[Other Machinery and Equipment]Building air conditioning systems </v>
          </cell>
        </row>
        <row r="242">
          <cell r="D242" t="str">
            <v xml:space="preserve">[Other Machinery and Equipment]Cellular phones (over R5 000) </v>
          </cell>
        </row>
        <row r="243">
          <cell r="D243" t="str">
            <v xml:space="preserve">[Other Machinery and Equipment]Cellular routers </v>
          </cell>
        </row>
        <row r="244">
          <cell r="D244" t="str">
            <v xml:space="preserve">[Other Machinery and Equipment]Domestic equipment (non kitchen appliances) </v>
          </cell>
        </row>
        <row r="245">
          <cell r="D245" t="str">
            <v>[Other Machinery and Equipment]Electric wire and power distribution equipment (compressors, generators &amp; allied equipment)</v>
          </cell>
        </row>
        <row r="246">
          <cell r="D246" t="str">
            <v xml:space="preserve">[Other Machinery and Equipment]Emergency/rescue equipment </v>
          </cell>
        </row>
        <row r="247">
          <cell r="D247" t="str">
            <v xml:space="preserve">[Other Machinery and Equipment]Elevator systems </v>
          </cell>
        </row>
        <row r="248">
          <cell r="D248" t="str">
            <v xml:space="preserve">[Other Machinery and Equipment]Farm/Agricultural equipment </v>
          </cell>
        </row>
        <row r="249">
          <cell r="D249" t="str">
            <v xml:space="preserve">[Other Machinery and Equipment]Fire Fighting equipment </v>
          </cell>
        </row>
        <row r="250">
          <cell r="D250" t="str">
            <v xml:space="preserve">[Other Machinery and Equipment]Gardening equipment </v>
          </cell>
        </row>
        <row r="251">
          <cell r="D251" t="str">
            <v xml:space="preserve">[Other Machinery and Equipment]Irrigation equipment </v>
          </cell>
        </row>
        <row r="252">
          <cell r="D252" t="str">
            <v xml:space="preserve">[Other Machinery and Equipment]Kitchen appliances </v>
          </cell>
        </row>
        <row r="253">
          <cell r="D253" t="str">
            <v>Group - N/a</v>
          </cell>
        </row>
        <row r="254">
          <cell r="D254" t="str">
            <v>[Other Machinery and Equipment]Laboratory equipment:  Agricultural</v>
          </cell>
        </row>
        <row r="255">
          <cell r="D255" t="str">
            <v>[Other Machinery and Equipment]Laboratory equipment:  Medical testing</v>
          </cell>
        </row>
        <row r="256">
          <cell r="D256" t="str">
            <v>[Other Machinery and Equipment]Laboratory equipment:  Roads and transport</v>
          </cell>
        </row>
        <row r="257">
          <cell r="D257" t="str">
            <v xml:space="preserve">[Other Machinery and Equipment]Laundry equipment and industrial sewing machines </v>
          </cell>
        </row>
        <row r="258">
          <cell r="D258" t="str">
            <v>[Other Machinery and Equipment]Learning, training support and library material (curriculum equipment)</v>
          </cell>
        </row>
        <row r="259">
          <cell r="D259" t="str">
            <v xml:space="preserve">[Other Machinery and Equipment]Machines for metallurgy </v>
          </cell>
        </row>
        <row r="260">
          <cell r="D260" t="str">
            <v xml:space="preserve">[Other Machinery and Equipment]Machines for mining and quarrying </v>
          </cell>
        </row>
        <row r="261">
          <cell r="D261" t="str">
            <v xml:space="preserve">[Other Machinery and Equipment]Machines for textile production </v>
          </cell>
        </row>
        <row r="262">
          <cell r="D262" t="str">
            <v xml:space="preserve">[Other Machinery and Equipment]Medical and allied equipment </v>
          </cell>
        </row>
        <row r="263">
          <cell r="D263" t="str">
            <v>[Other Machinery and Equipment]Music instruments</v>
          </cell>
        </row>
        <row r="264">
          <cell r="D264" t="str">
            <v xml:space="preserve">[Other Machinery and Equipment]Photographic equipment </v>
          </cell>
        </row>
        <row r="265">
          <cell r="D265" t="str">
            <v xml:space="preserve">[Other Machinery and Equipment]Pumps, plumbing, purification and sanitation equipment </v>
          </cell>
        </row>
        <row r="266">
          <cell r="D266" t="str">
            <v xml:space="preserve">[Other Machinery and Equipment]Radio equipment </v>
          </cell>
        </row>
        <row r="267">
          <cell r="D267" t="str">
            <v xml:space="preserve">[Other Machinery and Equipment]Road construction and maintenance equipment </v>
          </cell>
        </row>
        <row r="268">
          <cell r="D268" t="str">
            <v xml:space="preserve">[Other Machinery and Equipment]Saddles and other tack </v>
          </cell>
        </row>
        <row r="269">
          <cell r="D269" t="str">
            <v>Group - N/a</v>
          </cell>
        </row>
        <row r="270">
          <cell r="D270" t="str">
            <v>[Other Machinery and Equipment]Security equipment/systems/ materials:  Fixed</v>
          </cell>
        </row>
        <row r="271">
          <cell r="D271" t="str">
            <v>[Other Machinery and Equipment]Security equipment/systems/ materials:  Movable</v>
          </cell>
        </row>
        <row r="272">
          <cell r="D272" t="str">
            <v xml:space="preserve">[Other Machinery and Equipment]Ship and marine equipment </v>
          </cell>
        </row>
        <row r="273">
          <cell r="D273" t="str">
            <v xml:space="preserve">[Other Machinery and Equipment]Sport and recreational equipment </v>
          </cell>
        </row>
        <row r="274">
          <cell r="D274" t="str">
            <v xml:space="preserve">[Other Machinery and Equipment]Survey equipment </v>
          </cell>
        </row>
        <row r="275">
          <cell r="D275" t="str">
            <v xml:space="preserve">[Other Machinery and Equipment]Telecommunication equipment </v>
          </cell>
        </row>
        <row r="276">
          <cell r="D276" t="str">
            <v xml:space="preserve">[Other Machinery and Equipment]Tents, flags and accessories </v>
          </cell>
        </row>
        <row r="277">
          <cell r="D277" t="str">
            <v xml:space="preserve">[Other Machinery and Equipment]Woodworking machinery and equipment </v>
          </cell>
        </row>
        <row r="278">
          <cell r="D278" t="str">
            <v>Group - N/a</v>
          </cell>
        </row>
        <row r="279">
          <cell r="D279" t="str">
            <v xml:space="preserve">[Other Machinery and Equipment]Workshop equipment and loose tools - Fixed </v>
          </cell>
        </row>
        <row r="280">
          <cell r="D280" t="str">
            <v>[Other Machinery and Equipment]Workshop equipment and loose tools - Movable</v>
          </cell>
        </row>
        <row r="281">
          <cell r="D281" t="str">
            <v>Group - N/a</v>
          </cell>
        </row>
        <row r="282">
          <cell r="D282" t="str">
            <v xml:space="preserve">[Furniture and Office Equipment]Advertising boards </v>
          </cell>
        </row>
        <row r="283">
          <cell r="D283" t="str">
            <v xml:space="preserve">[Furniture and Office Equipment]Air conditioners (individual fixed &amp; portable) </v>
          </cell>
        </row>
        <row r="284">
          <cell r="D284" t="str">
            <v xml:space="preserve">[Furniture and Office Equipment]Cutlery and crockery </v>
          </cell>
        </row>
        <row r="285">
          <cell r="D285" t="str">
            <v xml:space="preserve">[Furniture and Office Equipment]Domestic and hostel furniture </v>
          </cell>
        </row>
        <row r="286">
          <cell r="D286" t="str">
            <v xml:space="preserve">[Furniture and Office Equipment]Linen and soft furnishings </v>
          </cell>
        </row>
        <row r="287">
          <cell r="D287" t="str">
            <v xml:space="preserve">[Furniture and Office Equipment]Office equipment (including fax machines) </v>
          </cell>
        </row>
        <row r="288">
          <cell r="D288" t="str">
            <v xml:space="preserve">[Furniture and Office Equipment]Office furniture </v>
          </cell>
        </row>
        <row r="289">
          <cell r="D289" t="str">
            <v>[Furniture and Office Equipment]Paintings, sculptures, ornaments (home and office)</v>
          </cell>
        </row>
        <row r="290">
          <cell r="D290" t="str">
            <v>Group - N/a</v>
          </cell>
        </row>
        <row r="291">
          <cell r="D291" t="str">
            <v xml:space="preserve">[Computer Equipment]Computer hardware including operating systems </v>
          </cell>
        </row>
        <row r="292">
          <cell r="D292" t="str">
            <v xml:space="preserve">[Computer Equipment]Networks </v>
          </cell>
        </row>
        <row r="293">
          <cell r="D293" t="str">
            <v>Group - N/a</v>
          </cell>
        </row>
        <row r="294">
          <cell r="D294" t="str">
            <v xml:space="preserve">[Transport Assets]Aircraft </v>
          </cell>
        </row>
        <row r="295">
          <cell r="D295" t="str">
            <v xml:space="preserve">[Transport Assets]Aircraft engines </v>
          </cell>
        </row>
        <row r="296">
          <cell r="D296" t="str">
            <v>[Transport Assets]Airport transport equipment (stairs and luggage)</v>
          </cell>
        </row>
        <row r="297">
          <cell r="D297" t="str">
            <v xml:space="preserve">[Transport Assets]Busses </v>
          </cell>
        </row>
        <row r="298">
          <cell r="D298" t="str">
            <v xml:space="preserve">[Transport Assets]Cycles </v>
          </cell>
        </row>
        <row r="299">
          <cell r="D299" t="str">
            <v xml:space="preserve">[Transport Assets]Emergency vehicles (Ambulances and fire engines) </v>
          </cell>
        </row>
        <row r="300">
          <cell r="D300" t="str">
            <v xml:space="preserve">[Transport Assets]Mobile clinics </v>
          </cell>
        </row>
        <row r="301">
          <cell r="D301" t="str">
            <v xml:space="preserve">[Transport Assets]Motor vehicles </v>
          </cell>
        </row>
        <row r="302">
          <cell r="D302" t="str">
            <v xml:space="preserve">[Transport Assets]Railway rolling stock </v>
          </cell>
        </row>
        <row r="303">
          <cell r="D303" t="str">
            <v xml:space="preserve">[Transport Assets]Ships </v>
          </cell>
        </row>
        <row r="304">
          <cell r="D304" t="str">
            <v xml:space="preserve">[Transport Assets]Ships engines </v>
          </cell>
        </row>
        <row r="305">
          <cell r="D305" t="str">
            <v xml:space="preserve">[Transport Assets]Trailers and accessories </v>
          </cell>
        </row>
        <row r="306">
          <cell r="D306" t="str">
            <v xml:space="preserve">[Transport Assets]Trucks </v>
          </cell>
        </row>
        <row r="307">
          <cell r="D307" t="str">
            <v>Group - N/a</v>
          </cell>
        </row>
        <row r="308">
          <cell r="D308" t="str">
            <v>[Heritage Assets] Archives</v>
          </cell>
        </row>
        <row r="309">
          <cell r="D309" t="str">
            <v>[Heritage Assets] Areas of land of historic or specific significance (i.e. World heritage site)</v>
          </cell>
        </row>
        <row r="310">
          <cell r="D310" t="str">
            <v>[Heritage Assets] Culturally significant buildings (parliamentary buildings)</v>
          </cell>
        </row>
        <row r="311">
          <cell r="D311" t="str">
            <v>[Heritage Assets] National monuments</v>
          </cell>
        </row>
        <row r="312">
          <cell r="D312" t="str">
            <v>[Heritage Assets] National parks/reserves (i.e. Kruger Park)</v>
          </cell>
        </row>
        <row r="313">
          <cell r="D313" t="str">
            <v>[Heritage Assets] Paintings</v>
          </cell>
        </row>
        <row r="314">
          <cell r="D314" t="str">
            <v>[Heritage Assets] Sculptures</v>
          </cell>
        </row>
        <row r="315">
          <cell r="D315" t="str">
            <v>[Heritage Assets] Municipal jewellery</v>
          </cell>
        </row>
        <row r="316">
          <cell r="D316" t="str">
            <v xml:space="preserve">[Heritage Assets] Works of art </v>
          </cell>
        </row>
        <row r="317">
          <cell r="D317" t="str">
            <v xml:space="preserve">[Heritage Assets] Other antiques and collections </v>
          </cell>
        </row>
        <row r="318">
          <cell r="D318" t="str">
            <v>Group - N/a</v>
          </cell>
        </row>
        <row r="319">
          <cell r="D319" t="str">
            <v xml:space="preserve">[Biological or Cultivated Assets]Dairy cattle </v>
          </cell>
        </row>
        <row r="320">
          <cell r="D320" t="str">
            <v xml:space="preserve">[Biological or Cultivated Assets]Feathered animals (for eggs and feathers) </v>
          </cell>
        </row>
        <row r="321">
          <cell r="D321" t="str">
            <v xml:space="preserve">[Biological or Cultivated Assets]Forests and plantations </v>
          </cell>
        </row>
        <row r="322">
          <cell r="D322" t="str">
            <v xml:space="preserve">[Biological or Cultivated Assets]Fruit trees </v>
          </cell>
        </row>
        <row r="323">
          <cell r="D323" t="str">
            <v xml:space="preserve">[Biological or Cultivated Assets]Game animals </v>
          </cell>
        </row>
        <row r="324">
          <cell r="D324" t="str">
            <v xml:space="preserve">[Biological or Cultivated Assets]Animals for reproduction (cattle, goats, sheep, pigs) </v>
          </cell>
        </row>
        <row r="325">
          <cell r="D325" t="str">
            <v xml:space="preserve">[Biological or Cultivated Assets]Animals for wool or milk (goats and sheep) </v>
          </cell>
        </row>
        <row r="326">
          <cell r="D326" t="str">
            <v xml:space="preserve">[Biological or Cultivated Assets]Dogs (law enforcement and security) </v>
          </cell>
        </row>
        <row r="327">
          <cell r="D327" t="str">
            <v xml:space="preserve">[Biological or Cultivated Assets]Horses (law enforcement and working) </v>
          </cell>
        </row>
        <row r="328">
          <cell r="D328" t="str">
            <v xml:space="preserve">[Biological or Cultivated Assets]Plants (for production of seeds) </v>
          </cell>
        </row>
        <row r="329">
          <cell r="D329" t="str">
            <v xml:space="preserve">[Biological or Cultivated Assets]Vines </v>
          </cell>
        </row>
        <row r="330">
          <cell r="D330" t="str">
            <v>[Biological or Cultivated Assets]Other animals</v>
          </cell>
        </row>
        <row r="331">
          <cell r="D331" t="str">
            <v>[Investment Property]Investment Property</v>
          </cell>
        </row>
        <row r="332">
          <cell r="D332" t="str">
            <v>Group - N/a</v>
          </cell>
        </row>
        <row r="333">
          <cell r="D333" t="str">
            <v xml:space="preserve">[Intangible Assets]Capitalised development costs </v>
          </cell>
        </row>
        <row r="334">
          <cell r="D334" t="str">
            <v xml:space="preserve">[Intangible Assets]Computer software </v>
          </cell>
        </row>
        <row r="335">
          <cell r="D335" t="str">
            <v xml:space="preserve">[Intangible Assets]Mastheads and publishing titles </v>
          </cell>
        </row>
        <row r="336">
          <cell r="D336" t="str">
            <v xml:space="preserve">[Intangible Assets]Patents, licences, copyrights, brand names and trademarks </v>
          </cell>
        </row>
        <row r="337">
          <cell r="D337" t="str">
            <v xml:space="preserve">[Intangible Assets]Recipes, formulae, prototypes, designs and models </v>
          </cell>
        </row>
        <row r="338">
          <cell r="D338" t="str">
            <v xml:space="preserve">[Intangible Assets]Service and operating rights </v>
          </cell>
        </row>
        <row r="339">
          <cell r="D339" t="str">
            <v>[Intangible Assets]Other intangibles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Specific (Loans)"/>
      <sheetName val="GL Specific (Loans AppA)"/>
      <sheetName val="GL Specific (Grants)"/>
      <sheetName val="GL Specific (grants2)"/>
      <sheetName val="GL Check"/>
      <sheetName val="GL Specific (FAR)"/>
      <sheetName val="GL Specific (FAR2)"/>
      <sheetName val="GL TB"/>
      <sheetName val="Data_BS"/>
      <sheetName val="aDD"/>
      <sheetName val="iglrlin"/>
      <sheetName val="iglrdef"/>
      <sheetName val="iglrbsitem"/>
      <sheetName val="GFS"/>
      <sheetName val="Item_Leon"/>
      <sheetName val="ASC_23"/>
      <sheetName val="Departmental"/>
      <sheetName val="Service Charges"/>
      <sheetName val="Data_IS"/>
      <sheetName val="IS_Adjustment Budget"/>
      <sheetName val="Manual Journals"/>
      <sheetName val="NTBranch"/>
      <sheetName val="NTCoding"/>
      <sheetName val="Lookups"/>
      <sheetName val="App E(2)"/>
      <sheetName val="Data_CAP"/>
      <sheetName val="ActualCap"/>
      <sheetName val="iglamf"/>
      <sheetName val="FSNT (200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>
            <v>320</v>
          </cell>
          <cell r="B4" t="str">
            <v>Unspent</v>
          </cell>
          <cell r="C4" t="str">
            <v>1 NAL</v>
          </cell>
          <cell r="D4" t="str">
            <v>1 Net Assets</v>
          </cell>
          <cell r="E4">
            <v>1200</v>
          </cell>
          <cell r="F4" t="str">
            <v>Hous Dev Fund</v>
          </cell>
        </row>
        <row r="5">
          <cell r="A5">
            <v>1200</v>
          </cell>
          <cell r="B5" t="str">
            <v>Hous Dev Fund</v>
          </cell>
          <cell r="C5" t="str">
            <v>1 NAL</v>
          </cell>
          <cell r="D5" t="str">
            <v>1 Net Assets</v>
          </cell>
          <cell r="E5">
            <v>1200</v>
          </cell>
          <cell r="F5" t="str">
            <v>Hous Dev Fund</v>
          </cell>
        </row>
        <row r="6">
          <cell r="A6">
            <v>1210</v>
          </cell>
          <cell r="B6" t="str">
            <v>Realised</v>
          </cell>
          <cell r="C6" t="str">
            <v>1 NAL</v>
          </cell>
          <cell r="D6" t="str">
            <v>1 Net Assets</v>
          </cell>
          <cell r="E6">
            <v>1200</v>
          </cell>
          <cell r="F6" t="str">
            <v>Hous Dev Fund</v>
          </cell>
        </row>
        <row r="7">
          <cell r="A7">
            <v>1220</v>
          </cell>
          <cell r="B7" t="str">
            <v>Unrealised</v>
          </cell>
          <cell r="C7" t="str">
            <v>1 NAL</v>
          </cell>
          <cell r="D7" t="str">
            <v>1 Net Assets</v>
          </cell>
          <cell r="E7">
            <v>1200</v>
          </cell>
          <cell r="F7" t="str">
            <v>Hous Dev Fund</v>
          </cell>
        </row>
        <row r="8">
          <cell r="A8">
            <v>1250</v>
          </cell>
          <cell r="B8" t="str">
            <v>Government Loans</v>
          </cell>
          <cell r="C8" t="str">
            <v>1 NAL</v>
          </cell>
          <cell r="D8" t="str">
            <v>1 Net Assets</v>
          </cell>
          <cell r="E8">
            <v>1200</v>
          </cell>
          <cell r="F8" t="str">
            <v>Hous Dev Fund</v>
          </cell>
        </row>
        <row r="9">
          <cell r="A9">
            <v>1298</v>
          </cell>
          <cell r="B9" t="str">
            <v>ST Hous Dev Fund</v>
          </cell>
          <cell r="C9" t="str">
            <v>1 NAL</v>
          </cell>
          <cell r="D9" t="str">
            <v>1 Net Assets</v>
          </cell>
          <cell r="E9">
            <v>1200</v>
          </cell>
          <cell r="F9" t="str">
            <v>Hous Dev Fund</v>
          </cell>
        </row>
        <row r="10">
          <cell r="A10">
            <v>1299</v>
          </cell>
          <cell r="B10">
            <v>0</v>
          </cell>
          <cell r="C10" t="str">
            <v>1 NAL</v>
          </cell>
          <cell r="D10" t="str">
            <v>1 Net Assets</v>
          </cell>
        </row>
        <row r="11">
          <cell r="A11">
            <v>1300</v>
          </cell>
          <cell r="B11" t="str">
            <v>Cap Rep Reserve</v>
          </cell>
          <cell r="C11" t="str">
            <v>1 NAL</v>
          </cell>
          <cell r="D11" t="str">
            <v>1 Net Assets</v>
          </cell>
          <cell r="E11">
            <v>1300</v>
          </cell>
          <cell r="F11" t="str">
            <v>Cap Rep Reserve</v>
          </cell>
        </row>
        <row r="12">
          <cell r="A12">
            <v>1310</v>
          </cell>
          <cell r="B12" t="str">
            <v>Rate and General</v>
          </cell>
          <cell r="C12" t="str">
            <v>1 NAL</v>
          </cell>
          <cell r="D12" t="str">
            <v>1 Net Assets</v>
          </cell>
          <cell r="E12">
            <v>1300</v>
          </cell>
          <cell r="F12" t="str">
            <v>Cap Rep Reserve</v>
          </cell>
        </row>
        <row r="13">
          <cell r="A13">
            <v>1320</v>
          </cell>
          <cell r="B13" t="str">
            <v>Sewerage</v>
          </cell>
          <cell r="C13" t="str">
            <v>1 NAL</v>
          </cell>
          <cell r="D13" t="str">
            <v>1 Net Assets</v>
          </cell>
          <cell r="E13">
            <v>1300</v>
          </cell>
          <cell r="F13" t="str">
            <v>Cap Rep Reserve</v>
          </cell>
        </row>
        <row r="14">
          <cell r="A14">
            <v>1330</v>
          </cell>
          <cell r="B14" t="str">
            <v>Electricity</v>
          </cell>
          <cell r="C14" t="str">
            <v>1 NAL</v>
          </cell>
          <cell r="D14" t="str">
            <v>1 Net Assets</v>
          </cell>
          <cell r="E14">
            <v>1300</v>
          </cell>
          <cell r="F14" t="str">
            <v>Cap Rep Reserve</v>
          </cell>
        </row>
        <row r="15">
          <cell r="A15">
            <v>1340</v>
          </cell>
          <cell r="B15" t="str">
            <v>Water</v>
          </cell>
          <cell r="C15" t="str">
            <v>1 NAL</v>
          </cell>
          <cell r="D15" t="str">
            <v>1 Net Assets</v>
          </cell>
          <cell r="E15">
            <v>1300</v>
          </cell>
          <cell r="F15" t="str">
            <v>Cap Rep Reserve</v>
          </cell>
        </row>
        <row r="16">
          <cell r="A16">
            <v>1360</v>
          </cell>
          <cell r="B16" t="str">
            <v>Housing</v>
          </cell>
          <cell r="C16" t="str">
            <v>1 NAL</v>
          </cell>
          <cell r="D16" t="str">
            <v>1 Net Assets</v>
          </cell>
          <cell r="E16">
            <v>1300</v>
          </cell>
          <cell r="F16" t="str">
            <v>Cap Rep Reserve</v>
          </cell>
        </row>
        <row r="17">
          <cell r="A17">
            <v>1398</v>
          </cell>
          <cell r="B17" t="str">
            <v>ST Cap Rep Reserve</v>
          </cell>
          <cell r="C17" t="str">
            <v>1 NAL</v>
          </cell>
          <cell r="D17" t="str">
            <v>1 Net Assets</v>
          </cell>
          <cell r="E17">
            <v>1300</v>
          </cell>
          <cell r="F17" t="str">
            <v>Cap Rep Reserve</v>
          </cell>
        </row>
        <row r="18">
          <cell r="A18">
            <v>1399</v>
          </cell>
          <cell r="B18">
            <v>0</v>
          </cell>
          <cell r="C18" t="str">
            <v>1 NAL</v>
          </cell>
          <cell r="D18" t="str">
            <v>1 Net Assets</v>
          </cell>
        </row>
        <row r="19">
          <cell r="A19">
            <v>1400</v>
          </cell>
          <cell r="B19" t="str">
            <v>Capital Reserve</v>
          </cell>
          <cell r="C19" t="str">
            <v>1 NAL</v>
          </cell>
          <cell r="D19" t="str">
            <v>1 Net Assets</v>
          </cell>
          <cell r="E19">
            <v>1400</v>
          </cell>
          <cell r="F19" t="str">
            <v>Capital Reserve</v>
          </cell>
        </row>
        <row r="20">
          <cell r="A20">
            <v>1410</v>
          </cell>
          <cell r="B20" t="str">
            <v>Rate and General</v>
          </cell>
          <cell r="C20" t="str">
            <v>1 NAL</v>
          </cell>
          <cell r="D20" t="str">
            <v>1 Net Assets</v>
          </cell>
          <cell r="E20">
            <v>1400</v>
          </cell>
          <cell r="F20" t="str">
            <v>Capital Reserve</v>
          </cell>
        </row>
        <row r="21">
          <cell r="A21">
            <v>1420</v>
          </cell>
          <cell r="B21" t="str">
            <v>Sewerage</v>
          </cell>
          <cell r="C21" t="str">
            <v>1 NAL</v>
          </cell>
          <cell r="D21" t="str">
            <v>1 Net Assets</v>
          </cell>
          <cell r="E21">
            <v>1400</v>
          </cell>
          <cell r="F21" t="str">
            <v>Capital Reserve</v>
          </cell>
        </row>
        <row r="22">
          <cell r="A22">
            <v>1430</v>
          </cell>
          <cell r="B22" t="str">
            <v>Electricity</v>
          </cell>
          <cell r="C22" t="str">
            <v>1 NAL</v>
          </cell>
          <cell r="D22" t="str">
            <v>1 Net Assets</v>
          </cell>
          <cell r="E22">
            <v>1400</v>
          </cell>
          <cell r="F22" t="str">
            <v>Capital Reserve</v>
          </cell>
        </row>
        <row r="23">
          <cell r="A23">
            <v>1440</v>
          </cell>
          <cell r="B23" t="str">
            <v>Water</v>
          </cell>
          <cell r="C23" t="str">
            <v>1 NAL</v>
          </cell>
          <cell r="D23" t="str">
            <v>1 Net Assets</v>
          </cell>
          <cell r="E23">
            <v>1400</v>
          </cell>
          <cell r="F23" t="str">
            <v>Capital Reserve</v>
          </cell>
        </row>
        <row r="24">
          <cell r="A24">
            <v>1460</v>
          </cell>
          <cell r="B24" t="str">
            <v>Housing</v>
          </cell>
          <cell r="C24" t="str">
            <v>1 NAL</v>
          </cell>
          <cell r="D24" t="str">
            <v>1 Net Assets</v>
          </cell>
          <cell r="E24">
            <v>1400</v>
          </cell>
          <cell r="F24" t="str">
            <v>Capital Reserve</v>
          </cell>
        </row>
        <row r="25">
          <cell r="A25">
            <v>1498</v>
          </cell>
          <cell r="B25" t="str">
            <v>ST Capital Reserve</v>
          </cell>
          <cell r="C25" t="str">
            <v>1 NAL</v>
          </cell>
          <cell r="D25" t="str">
            <v>1 Net Assets</v>
          </cell>
          <cell r="E25">
            <v>1400</v>
          </cell>
          <cell r="F25" t="str">
            <v>Capital Reserve</v>
          </cell>
        </row>
        <row r="26">
          <cell r="A26">
            <v>1499</v>
          </cell>
          <cell r="B26">
            <v>0</v>
          </cell>
          <cell r="C26" t="str">
            <v>1 NAL</v>
          </cell>
          <cell r="D26" t="str">
            <v>1 Net Assets</v>
          </cell>
        </row>
        <row r="27">
          <cell r="A27">
            <v>1500</v>
          </cell>
          <cell r="B27" t="str">
            <v>Government Grant Re</v>
          </cell>
          <cell r="C27" t="str">
            <v>1 NAL</v>
          </cell>
          <cell r="D27" t="str">
            <v>1 Net Assets</v>
          </cell>
          <cell r="E27">
            <v>1500</v>
          </cell>
          <cell r="F27" t="str">
            <v>Government Grant Re</v>
          </cell>
        </row>
        <row r="28">
          <cell r="A28">
            <v>1510</v>
          </cell>
          <cell r="B28" t="str">
            <v>Rate and General</v>
          </cell>
          <cell r="C28" t="str">
            <v>1 NAL</v>
          </cell>
          <cell r="D28" t="str">
            <v>1 Net Assets</v>
          </cell>
          <cell r="E28">
            <v>1500</v>
          </cell>
          <cell r="F28" t="str">
            <v>Government Grant Re</v>
          </cell>
        </row>
        <row r="29">
          <cell r="A29">
            <v>1520</v>
          </cell>
          <cell r="B29" t="str">
            <v>Sewerage</v>
          </cell>
          <cell r="C29" t="str">
            <v>1 NAL</v>
          </cell>
          <cell r="D29" t="str">
            <v>1 Net Assets</v>
          </cell>
          <cell r="E29">
            <v>1500</v>
          </cell>
          <cell r="F29" t="str">
            <v>Government Grant Re</v>
          </cell>
        </row>
        <row r="30">
          <cell r="A30">
            <v>1530</v>
          </cell>
          <cell r="B30" t="str">
            <v>Electricity</v>
          </cell>
          <cell r="C30" t="str">
            <v>1 NAL</v>
          </cell>
          <cell r="D30" t="str">
            <v>1 Net Assets</v>
          </cell>
          <cell r="E30">
            <v>1500</v>
          </cell>
          <cell r="F30" t="str">
            <v>Government Grant Re</v>
          </cell>
        </row>
        <row r="31">
          <cell r="A31">
            <v>1540</v>
          </cell>
          <cell r="B31" t="str">
            <v>Water</v>
          </cell>
          <cell r="C31" t="str">
            <v>1 NAL</v>
          </cell>
          <cell r="D31" t="str">
            <v>1 Net Assets</v>
          </cell>
          <cell r="E31">
            <v>1500</v>
          </cell>
          <cell r="F31" t="str">
            <v>Government Grant Re</v>
          </cell>
        </row>
        <row r="32">
          <cell r="A32">
            <v>1560</v>
          </cell>
          <cell r="B32" t="str">
            <v>Housing</v>
          </cell>
          <cell r="C32" t="str">
            <v>1 NAL</v>
          </cell>
          <cell r="D32" t="str">
            <v>1 Net Assets</v>
          </cell>
          <cell r="E32">
            <v>1500</v>
          </cell>
          <cell r="F32" t="str">
            <v>Government Grant Re</v>
          </cell>
        </row>
        <row r="33">
          <cell r="A33">
            <v>1598</v>
          </cell>
          <cell r="B33" t="str">
            <v>ST Gov Grant Reserve</v>
          </cell>
          <cell r="C33" t="str">
            <v>1 NAL</v>
          </cell>
          <cell r="D33" t="str">
            <v>1 Net Assets</v>
          </cell>
          <cell r="E33">
            <v>1500</v>
          </cell>
          <cell r="F33" t="str">
            <v>Government Grant Re</v>
          </cell>
        </row>
        <row r="34">
          <cell r="A34">
            <v>1599</v>
          </cell>
          <cell r="B34">
            <v>0</v>
          </cell>
          <cell r="C34" t="str">
            <v>1 NAL</v>
          </cell>
          <cell r="D34" t="str">
            <v>1 Net Assets</v>
          </cell>
        </row>
        <row r="35">
          <cell r="A35">
            <v>1600</v>
          </cell>
          <cell r="B35" t="str">
            <v>Don &amp; Pubic Con Res</v>
          </cell>
          <cell r="C35" t="str">
            <v>1 NAL</v>
          </cell>
          <cell r="D35" t="str">
            <v>1 Net Assets</v>
          </cell>
          <cell r="E35">
            <v>1600</v>
          </cell>
          <cell r="F35" t="str">
            <v>Don &amp; Pubic Con Res</v>
          </cell>
        </row>
        <row r="36">
          <cell r="A36">
            <v>1610</v>
          </cell>
          <cell r="B36" t="str">
            <v>Rate and General</v>
          </cell>
          <cell r="C36" t="str">
            <v>1 NAL</v>
          </cell>
          <cell r="D36" t="str">
            <v>1 Net Assets</v>
          </cell>
          <cell r="E36">
            <v>1600</v>
          </cell>
          <cell r="F36" t="str">
            <v>Don &amp; Pubic Con Res</v>
          </cell>
        </row>
        <row r="37">
          <cell r="A37">
            <v>1620</v>
          </cell>
          <cell r="B37" t="str">
            <v>Sewerage</v>
          </cell>
          <cell r="C37" t="str">
            <v>1 NAL</v>
          </cell>
          <cell r="D37" t="str">
            <v>1 Net Assets</v>
          </cell>
          <cell r="E37">
            <v>1600</v>
          </cell>
          <cell r="F37" t="str">
            <v>Don &amp; Pubic Con Res</v>
          </cell>
        </row>
        <row r="38">
          <cell r="A38">
            <v>1630</v>
          </cell>
          <cell r="B38" t="str">
            <v>Electricity</v>
          </cell>
          <cell r="C38" t="str">
            <v>1 NAL</v>
          </cell>
          <cell r="D38" t="str">
            <v>1 Net Assets</v>
          </cell>
          <cell r="E38">
            <v>1600</v>
          </cell>
          <cell r="F38" t="str">
            <v>Don &amp; Pubic Con Res</v>
          </cell>
        </row>
        <row r="39">
          <cell r="A39">
            <v>1640</v>
          </cell>
          <cell r="B39" t="str">
            <v>Water</v>
          </cell>
          <cell r="C39" t="str">
            <v>1 NAL</v>
          </cell>
          <cell r="D39" t="str">
            <v>1 Net Assets</v>
          </cell>
          <cell r="E39">
            <v>1600</v>
          </cell>
          <cell r="F39" t="str">
            <v>Don &amp; Pubic Con Res</v>
          </cell>
        </row>
        <row r="40">
          <cell r="A40">
            <v>1698</v>
          </cell>
          <cell r="B40" t="str">
            <v>ST Don &amp; Pub Con Res</v>
          </cell>
          <cell r="C40" t="str">
            <v>1 NAL</v>
          </cell>
          <cell r="D40" t="str">
            <v>1 Net Assets</v>
          </cell>
          <cell r="E40">
            <v>1600</v>
          </cell>
          <cell r="F40" t="str">
            <v>Don &amp; Pubic Con Res</v>
          </cell>
        </row>
        <row r="41">
          <cell r="A41">
            <v>1699</v>
          </cell>
          <cell r="B41">
            <v>0</v>
          </cell>
          <cell r="C41" t="str">
            <v>1 NAL</v>
          </cell>
          <cell r="D41" t="str">
            <v>1 Net Assets</v>
          </cell>
        </row>
        <row r="42">
          <cell r="A42">
            <v>1800</v>
          </cell>
          <cell r="B42" t="str">
            <v>Accumulated Surplus</v>
          </cell>
          <cell r="C42" t="str">
            <v>1 NAL</v>
          </cell>
          <cell r="D42" t="str">
            <v>1 Net Assets</v>
          </cell>
          <cell r="E42">
            <v>1800</v>
          </cell>
          <cell r="F42" t="str">
            <v>Accumulated Surplus</v>
          </cell>
        </row>
        <row r="43">
          <cell r="A43">
            <v>1810</v>
          </cell>
          <cell r="B43" t="str">
            <v>Rates</v>
          </cell>
          <cell r="C43" t="str">
            <v>1 NAL</v>
          </cell>
          <cell r="D43" t="str">
            <v>1 Net Assets</v>
          </cell>
          <cell r="E43">
            <v>1800</v>
          </cell>
          <cell r="F43" t="str">
            <v>Accumulated Surplus</v>
          </cell>
        </row>
        <row r="44">
          <cell r="A44">
            <v>1820</v>
          </cell>
          <cell r="B44" t="str">
            <v>Sewerage</v>
          </cell>
          <cell r="C44" t="str">
            <v>1 NAL</v>
          </cell>
          <cell r="D44" t="str">
            <v>1 Net Assets</v>
          </cell>
          <cell r="E44">
            <v>1800</v>
          </cell>
          <cell r="F44" t="str">
            <v>Accumulated Surplus</v>
          </cell>
        </row>
        <row r="45">
          <cell r="A45">
            <v>1830</v>
          </cell>
          <cell r="B45" t="str">
            <v>Electricity</v>
          </cell>
          <cell r="C45" t="str">
            <v>1 NAL</v>
          </cell>
          <cell r="D45" t="str">
            <v>1 Net Assets</v>
          </cell>
          <cell r="E45">
            <v>1800</v>
          </cell>
          <cell r="F45" t="str">
            <v>Accumulated Surplus</v>
          </cell>
        </row>
        <row r="46">
          <cell r="A46">
            <v>1840</v>
          </cell>
          <cell r="B46" t="str">
            <v>Water</v>
          </cell>
          <cell r="C46" t="str">
            <v>1 NAL</v>
          </cell>
          <cell r="D46" t="str">
            <v>1 Net Assets</v>
          </cell>
          <cell r="E46">
            <v>1800</v>
          </cell>
          <cell r="F46" t="str">
            <v>Accumulated Surplus</v>
          </cell>
        </row>
        <row r="47">
          <cell r="A47">
            <v>1860</v>
          </cell>
          <cell r="B47" t="str">
            <v>Housing</v>
          </cell>
          <cell r="C47" t="str">
            <v>1 NAL</v>
          </cell>
          <cell r="D47" t="str">
            <v>1 Net Assets</v>
          </cell>
          <cell r="E47">
            <v>1800</v>
          </cell>
          <cell r="F47" t="str">
            <v>Accumulated Surplus</v>
          </cell>
        </row>
        <row r="48">
          <cell r="A48">
            <v>1898</v>
          </cell>
          <cell r="B48" t="str">
            <v>ST Accum Surplus</v>
          </cell>
          <cell r="C48" t="str">
            <v>1 NAL</v>
          </cell>
          <cell r="D48" t="str">
            <v>1 Net Assets</v>
          </cell>
          <cell r="E48">
            <v>1800</v>
          </cell>
          <cell r="F48" t="str">
            <v>Accumulated Surplus</v>
          </cell>
        </row>
        <row r="49">
          <cell r="A49">
            <v>1899</v>
          </cell>
          <cell r="B49">
            <v>0</v>
          </cell>
          <cell r="C49" t="str">
            <v>1 NAL</v>
          </cell>
          <cell r="D49" t="str">
            <v>1 Net Assets</v>
          </cell>
        </row>
        <row r="50">
          <cell r="A50">
            <v>2000</v>
          </cell>
          <cell r="B50" t="str">
            <v>Net Assets</v>
          </cell>
          <cell r="C50" t="str">
            <v>1 NAL</v>
          </cell>
          <cell r="D50" t="str">
            <v>1 Net Assets</v>
          </cell>
        </row>
        <row r="51">
          <cell r="A51">
            <v>2398</v>
          </cell>
          <cell r="B51">
            <v>0</v>
          </cell>
          <cell r="C51" t="str">
            <v>1 NAL</v>
          </cell>
          <cell r="D51" t="str">
            <v>1 Net Assets</v>
          </cell>
        </row>
        <row r="52">
          <cell r="A52">
            <v>2399</v>
          </cell>
          <cell r="B52" t="str">
            <v>Non-Current Liab</v>
          </cell>
          <cell r="C52" t="str">
            <v>1 NAL</v>
          </cell>
          <cell r="D52" t="str">
            <v>2 NC Liabilities</v>
          </cell>
        </row>
        <row r="53">
          <cell r="A53">
            <v>2400</v>
          </cell>
          <cell r="B53" t="str">
            <v>Long-term Liab</v>
          </cell>
          <cell r="C53" t="str">
            <v>1 NAL</v>
          </cell>
          <cell r="D53" t="str">
            <v>2 NC Liabilities</v>
          </cell>
          <cell r="E53">
            <v>2400</v>
          </cell>
          <cell r="F53" t="str">
            <v>Long-term Liab</v>
          </cell>
        </row>
        <row r="54">
          <cell r="A54">
            <v>2401</v>
          </cell>
          <cell r="B54" t="str">
            <v>Stk 231</v>
          </cell>
          <cell r="C54" t="str">
            <v>1 NAL</v>
          </cell>
          <cell r="D54" t="str">
            <v>2 NC Liabilities</v>
          </cell>
          <cell r="E54">
            <v>2400</v>
          </cell>
          <cell r="F54" t="str">
            <v>Long-term Liab</v>
          </cell>
        </row>
        <row r="55">
          <cell r="A55">
            <v>2402</v>
          </cell>
          <cell r="B55" t="str">
            <v>207-235</v>
          </cell>
          <cell r="C55" t="str">
            <v>1 NAL</v>
          </cell>
          <cell r="D55" t="str">
            <v>2 NC Liabilities</v>
          </cell>
          <cell r="E55">
            <v>2400</v>
          </cell>
          <cell r="F55" t="str">
            <v>Long-term Liab</v>
          </cell>
        </row>
        <row r="56">
          <cell r="A56">
            <v>2405</v>
          </cell>
          <cell r="B56" t="str">
            <v>73,76,78,79</v>
          </cell>
          <cell r="C56" t="str">
            <v>1 NAL</v>
          </cell>
          <cell r="D56" t="str">
            <v>2 NC Liabilities</v>
          </cell>
          <cell r="E56">
            <v>2400</v>
          </cell>
          <cell r="F56" t="str">
            <v>Long-term Liab</v>
          </cell>
        </row>
        <row r="57">
          <cell r="A57">
            <v>2406</v>
          </cell>
          <cell r="B57" t="str">
            <v>80-91,103-105,200</v>
          </cell>
          <cell r="C57" t="str">
            <v>1 NAL</v>
          </cell>
          <cell r="D57" t="str">
            <v>2 NC Liabilities</v>
          </cell>
          <cell r="E57">
            <v>2400</v>
          </cell>
          <cell r="F57" t="str">
            <v>Long-term Liab</v>
          </cell>
        </row>
        <row r="58">
          <cell r="A58">
            <v>2407</v>
          </cell>
          <cell r="B58" t="str">
            <v>201-205,106,86</v>
          </cell>
          <cell r="C58" t="str">
            <v>1 NAL</v>
          </cell>
          <cell r="D58" t="str">
            <v>2 NC Liabilities</v>
          </cell>
          <cell r="E58">
            <v>2400</v>
          </cell>
          <cell r="F58" t="str">
            <v>Long-term Liab</v>
          </cell>
        </row>
        <row r="59">
          <cell r="A59">
            <v>2408</v>
          </cell>
          <cell r="B59" t="str">
            <v>90,206</v>
          </cell>
          <cell r="C59" t="str">
            <v>1 NAL</v>
          </cell>
          <cell r="D59" t="str">
            <v>2 NC Liabilities</v>
          </cell>
          <cell r="E59">
            <v>2400</v>
          </cell>
          <cell r="F59" t="str">
            <v>Long-term Liab</v>
          </cell>
        </row>
        <row r="60">
          <cell r="A60">
            <v>2409</v>
          </cell>
          <cell r="B60" t="str">
            <v>9</v>
          </cell>
          <cell r="C60" t="str">
            <v>1 NAL</v>
          </cell>
          <cell r="D60" t="str">
            <v>2 NC Liabilities</v>
          </cell>
          <cell r="E60">
            <v>2400</v>
          </cell>
          <cell r="F60" t="str">
            <v>Long-term Liab</v>
          </cell>
        </row>
        <row r="61">
          <cell r="A61">
            <v>2429</v>
          </cell>
          <cell r="B61" t="str">
            <v>ST Local Reg Stock</v>
          </cell>
          <cell r="C61" t="str">
            <v>1 NAL</v>
          </cell>
          <cell r="D61" t="str">
            <v>2 NC Liabilities</v>
          </cell>
          <cell r="E61">
            <v>2400</v>
          </cell>
          <cell r="F61" t="str">
            <v>Long-term Liab</v>
          </cell>
        </row>
        <row r="62">
          <cell r="A62">
            <v>2430</v>
          </cell>
          <cell r="B62">
            <v>0</v>
          </cell>
          <cell r="C62" t="str">
            <v>1 NAL</v>
          </cell>
          <cell r="D62" t="str">
            <v>2 NC Liabilities</v>
          </cell>
        </row>
        <row r="63">
          <cell r="A63">
            <v>2431</v>
          </cell>
          <cell r="B63" t="str">
            <v>Eden</v>
          </cell>
          <cell r="C63" t="str">
            <v>1 NAL</v>
          </cell>
          <cell r="D63" t="str">
            <v>2 NC Liabilities</v>
          </cell>
          <cell r="E63">
            <v>2400</v>
          </cell>
          <cell r="F63" t="str">
            <v>Long-term Liab</v>
          </cell>
        </row>
        <row r="64">
          <cell r="A64">
            <v>2432</v>
          </cell>
          <cell r="B64" t="str">
            <v>IDC</v>
          </cell>
          <cell r="C64" t="str">
            <v>1 NAL</v>
          </cell>
          <cell r="D64" t="str">
            <v>2 NC Liabilities</v>
          </cell>
          <cell r="E64">
            <v>2400</v>
          </cell>
          <cell r="F64" t="str">
            <v>Long-term Liab</v>
          </cell>
        </row>
        <row r="65">
          <cell r="A65">
            <v>2433</v>
          </cell>
          <cell r="B65" t="str">
            <v>INCA</v>
          </cell>
          <cell r="C65" t="str">
            <v>1 NAL</v>
          </cell>
          <cell r="D65" t="str">
            <v>2 NC Liabilities</v>
          </cell>
          <cell r="E65">
            <v>2400</v>
          </cell>
          <cell r="F65" t="str">
            <v>Long-term Liab</v>
          </cell>
        </row>
        <row r="66">
          <cell r="A66">
            <v>2434</v>
          </cell>
          <cell r="B66" t="str">
            <v>DBSA</v>
          </cell>
          <cell r="C66" t="str">
            <v>1 NAL</v>
          </cell>
          <cell r="D66" t="str">
            <v>2 NC Liabilities</v>
          </cell>
          <cell r="E66">
            <v>2400</v>
          </cell>
          <cell r="F66" t="str">
            <v>Long-term Liab</v>
          </cell>
        </row>
        <row r="67">
          <cell r="A67">
            <v>2435</v>
          </cell>
          <cell r="B67" t="str">
            <v>ABSA</v>
          </cell>
          <cell r="C67" t="str">
            <v>1 NAL</v>
          </cell>
          <cell r="D67" t="str">
            <v>2 NC Liabilities</v>
          </cell>
          <cell r="E67">
            <v>2400</v>
          </cell>
          <cell r="F67" t="str">
            <v>Long-term Liab</v>
          </cell>
        </row>
        <row r="68">
          <cell r="A68">
            <v>2436</v>
          </cell>
          <cell r="B68" t="str">
            <v>Eden</v>
          </cell>
          <cell r="C68" t="str">
            <v>1 NAL</v>
          </cell>
          <cell r="D68" t="str">
            <v>2 NC Liabilities</v>
          </cell>
          <cell r="E68">
            <v>2400</v>
          </cell>
          <cell r="F68" t="str">
            <v>Long-term Liab</v>
          </cell>
        </row>
        <row r="69">
          <cell r="A69">
            <v>2460</v>
          </cell>
          <cell r="B69" t="str">
            <v>ST Annuity Loans</v>
          </cell>
          <cell r="C69" t="str">
            <v>1 NAL</v>
          </cell>
          <cell r="D69" t="str">
            <v>2 NC Liabilities</v>
          </cell>
          <cell r="E69">
            <v>2400</v>
          </cell>
          <cell r="F69" t="str">
            <v>Long-term Liab</v>
          </cell>
        </row>
        <row r="70">
          <cell r="A70">
            <v>2461</v>
          </cell>
          <cell r="C70" t="str">
            <v>1 NAL</v>
          </cell>
          <cell r="D70" t="str">
            <v>2 NC Liabilities</v>
          </cell>
          <cell r="E70">
            <v>2400</v>
          </cell>
          <cell r="F70" t="str">
            <v>Long-term Liab</v>
          </cell>
        </row>
        <row r="71">
          <cell r="A71">
            <v>2462</v>
          </cell>
          <cell r="B71" t="str">
            <v>Finance Leases</v>
          </cell>
          <cell r="C71" t="str">
            <v>1 NAL</v>
          </cell>
          <cell r="D71" t="str">
            <v>2 NC Liabilities</v>
          </cell>
          <cell r="E71">
            <v>2400</v>
          </cell>
          <cell r="F71" t="str">
            <v>Long-term Liab</v>
          </cell>
        </row>
        <row r="72">
          <cell r="A72">
            <v>2489</v>
          </cell>
          <cell r="C72" t="str">
            <v>1 NAL</v>
          </cell>
          <cell r="D72" t="str">
            <v>2 NC Liabilities</v>
          </cell>
          <cell r="E72">
            <v>2400</v>
          </cell>
          <cell r="F72" t="str">
            <v>Long-term Liab</v>
          </cell>
        </row>
        <row r="73">
          <cell r="A73">
            <v>2490</v>
          </cell>
          <cell r="B73" t="str">
            <v>Annuity Suspense</v>
          </cell>
          <cell r="C73" t="str">
            <v>1 NAL</v>
          </cell>
          <cell r="D73" t="str">
            <v>2 NC Liabilities</v>
          </cell>
          <cell r="E73">
            <v>2400</v>
          </cell>
          <cell r="F73" t="str">
            <v>Long-term Liab</v>
          </cell>
        </row>
        <row r="74">
          <cell r="A74">
            <v>2498</v>
          </cell>
          <cell r="B74" t="str">
            <v>Long Term Liab</v>
          </cell>
          <cell r="C74" t="str">
            <v>1 NAL</v>
          </cell>
          <cell r="D74" t="str">
            <v>2 NC Liabilities</v>
          </cell>
          <cell r="E74">
            <v>2400</v>
          </cell>
          <cell r="F74" t="str">
            <v>Long-term Liab</v>
          </cell>
        </row>
        <row r="75">
          <cell r="A75">
            <v>2499</v>
          </cell>
          <cell r="B75">
            <v>0</v>
          </cell>
          <cell r="C75" t="str">
            <v>1 NAL</v>
          </cell>
          <cell r="D75" t="str">
            <v>2 NC Liabilities</v>
          </cell>
        </row>
        <row r="76">
          <cell r="A76">
            <v>2500</v>
          </cell>
          <cell r="B76" t="str">
            <v>Unamortised Disc LTL</v>
          </cell>
          <cell r="C76" t="str">
            <v>1 NAL</v>
          </cell>
          <cell r="D76" t="str">
            <v>2 NC Liabilities</v>
          </cell>
          <cell r="E76">
            <v>2500</v>
          </cell>
          <cell r="F76" t="str">
            <v>Unamortised Discount</v>
          </cell>
        </row>
        <row r="77">
          <cell r="A77">
            <v>2510</v>
          </cell>
          <cell r="B77" t="str">
            <v>EDEN Loans</v>
          </cell>
          <cell r="C77" t="str">
            <v>1 NAL</v>
          </cell>
          <cell r="D77" t="str">
            <v>2 NC Liabilities</v>
          </cell>
          <cell r="E77">
            <v>2500</v>
          </cell>
          <cell r="F77" t="str">
            <v>Unamortised Discount</v>
          </cell>
        </row>
        <row r="78">
          <cell r="A78">
            <v>2520</v>
          </cell>
          <cell r="B78" t="str">
            <v>DBSA Consolidated Ln</v>
          </cell>
          <cell r="C78" t="str">
            <v>1 NAL</v>
          </cell>
          <cell r="D78" t="str">
            <v>2 NC Liabilities</v>
          </cell>
          <cell r="E78">
            <v>2500</v>
          </cell>
          <cell r="F78" t="str">
            <v>Unamortised Discount</v>
          </cell>
        </row>
        <row r="79">
          <cell r="A79">
            <v>2598</v>
          </cell>
          <cell r="B79" t="str">
            <v>ST Unamort Disc LTL</v>
          </cell>
          <cell r="C79" t="str">
            <v>1 NAL</v>
          </cell>
          <cell r="D79" t="str">
            <v>2 NC Liabilities</v>
          </cell>
          <cell r="E79">
            <v>2500</v>
          </cell>
          <cell r="F79" t="str">
            <v>Unamortised Discount</v>
          </cell>
        </row>
        <row r="80">
          <cell r="A80">
            <v>2599</v>
          </cell>
          <cell r="C80" t="str">
            <v>1 NAL</v>
          </cell>
          <cell r="D80" t="str">
            <v>2 NC Liabilities</v>
          </cell>
        </row>
        <row r="81">
          <cell r="A81">
            <v>2600</v>
          </cell>
          <cell r="B81" t="str">
            <v>Non-current Provisio</v>
          </cell>
          <cell r="C81" t="str">
            <v>1 NAL</v>
          </cell>
          <cell r="D81" t="str">
            <v>2 NC Liabilities</v>
          </cell>
          <cell r="E81">
            <v>2600</v>
          </cell>
          <cell r="F81" t="str">
            <v>Non-current Provisio</v>
          </cell>
        </row>
        <row r="82">
          <cell r="A82">
            <v>2698</v>
          </cell>
          <cell r="B82" t="str">
            <v>ST Non Cur Provision</v>
          </cell>
          <cell r="C82" t="str">
            <v>1 NAL</v>
          </cell>
          <cell r="D82" t="str">
            <v>2 NC Liabilities</v>
          </cell>
          <cell r="E82">
            <v>2600</v>
          </cell>
          <cell r="F82" t="str">
            <v>Non-current Provisio</v>
          </cell>
        </row>
        <row r="83">
          <cell r="A83">
            <v>2699</v>
          </cell>
          <cell r="B83">
            <v>0</v>
          </cell>
          <cell r="C83" t="str">
            <v>1 NAL</v>
          </cell>
          <cell r="D83" t="str">
            <v>2 NC Liabilities</v>
          </cell>
        </row>
        <row r="84">
          <cell r="A84">
            <v>2999</v>
          </cell>
          <cell r="B84">
            <v>0</v>
          </cell>
          <cell r="C84" t="str">
            <v>1 NAL</v>
          </cell>
          <cell r="D84" t="str">
            <v>2 NC Liabilities</v>
          </cell>
        </row>
        <row r="85">
          <cell r="A85">
            <v>3000</v>
          </cell>
          <cell r="B85" t="str">
            <v>Current Liabilities</v>
          </cell>
          <cell r="C85" t="str">
            <v>1 NAL</v>
          </cell>
          <cell r="D85" t="str">
            <v>3 C Liabilities</v>
          </cell>
        </row>
        <row r="86">
          <cell r="A86">
            <v>3100</v>
          </cell>
          <cell r="B86" t="str">
            <v>Consumer Deposits</v>
          </cell>
          <cell r="C86" t="str">
            <v>1 NAL</v>
          </cell>
          <cell r="D86" t="str">
            <v>3 C Liabilities</v>
          </cell>
          <cell r="E86">
            <v>3100</v>
          </cell>
          <cell r="F86" t="str">
            <v>Consumer Deposits</v>
          </cell>
        </row>
        <row r="87">
          <cell r="A87">
            <v>3130</v>
          </cell>
          <cell r="B87" t="str">
            <v>Electricity Deposits</v>
          </cell>
          <cell r="C87" t="str">
            <v>1 NAL</v>
          </cell>
          <cell r="D87" t="str">
            <v>3 C Liabilities</v>
          </cell>
          <cell r="E87">
            <v>3100</v>
          </cell>
          <cell r="F87" t="str">
            <v>Consumer Deposits</v>
          </cell>
        </row>
        <row r="88">
          <cell r="A88">
            <v>3140</v>
          </cell>
          <cell r="B88" t="str">
            <v>Water Deposits</v>
          </cell>
          <cell r="C88" t="str">
            <v>1 NAL</v>
          </cell>
          <cell r="D88" t="str">
            <v>3 C Liabilities</v>
          </cell>
          <cell r="E88">
            <v>3100</v>
          </cell>
          <cell r="F88" t="str">
            <v>Consumer Deposits</v>
          </cell>
        </row>
        <row r="89">
          <cell r="A89">
            <v>3198</v>
          </cell>
          <cell r="B89" t="str">
            <v>ST Counsumer Deposit</v>
          </cell>
          <cell r="C89" t="str">
            <v>1 NAL</v>
          </cell>
          <cell r="D89" t="str">
            <v>3 C Liabilities</v>
          </cell>
          <cell r="E89">
            <v>3100</v>
          </cell>
          <cell r="F89" t="str">
            <v>Consumer Deposits</v>
          </cell>
        </row>
        <row r="90">
          <cell r="A90">
            <v>3199</v>
          </cell>
          <cell r="B90">
            <v>0</v>
          </cell>
          <cell r="C90" t="str">
            <v>1 NAL</v>
          </cell>
          <cell r="D90" t="str">
            <v>3 C Liabilities</v>
          </cell>
        </row>
        <row r="91">
          <cell r="A91">
            <v>3200</v>
          </cell>
          <cell r="B91" t="str">
            <v>Provisions</v>
          </cell>
          <cell r="C91" t="str">
            <v>1 NAL</v>
          </cell>
          <cell r="D91" t="str">
            <v>3 C Liabilities</v>
          </cell>
          <cell r="E91">
            <v>3200</v>
          </cell>
          <cell r="F91" t="str">
            <v>Provisions</v>
          </cell>
        </row>
        <row r="92">
          <cell r="A92">
            <v>3210</v>
          </cell>
          <cell r="B92" t="str">
            <v>Leave R &amp; G</v>
          </cell>
          <cell r="C92" t="str">
            <v>1 NAL</v>
          </cell>
          <cell r="D92" t="str">
            <v>3 C Liabilities</v>
          </cell>
          <cell r="E92">
            <v>3200</v>
          </cell>
          <cell r="F92" t="str">
            <v>Provisions</v>
          </cell>
        </row>
        <row r="93">
          <cell r="A93">
            <v>3220</v>
          </cell>
          <cell r="B93" t="str">
            <v>Leave Sewerage</v>
          </cell>
          <cell r="C93" t="str">
            <v>1 NAL</v>
          </cell>
          <cell r="D93" t="str">
            <v>3 C Liabilities</v>
          </cell>
          <cell r="E93">
            <v>3200</v>
          </cell>
          <cell r="F93" t="str">
            <v>Provisions</v>
          </cell>
        </row>
        <row r="94">
          <cell r="A94">
            <v>3230</v>
          </cell>
          <cell r="B94" t="str">
            <v>Leave Electricity</v>
          </cell>
          <cell r="C94" t="str">
            <v>1 NAL</v>
          </cell>
          <cell r="D94" t="str">
            <v>3 C Liabilities</v>
          </cell>
          <cell r="E94">
            <v>3200</v>
          </cell>
          <cell r="F94" t="str">
            <v>Provisions</v>
          </cell>
        </row>
        <row r="95">
          <cell r="A95">
            <v>3240</v>
          </cell>
          <cell r="B95" t="str">
            <v>Leave Water</v>
          </cell>
          <cell r="C95" t="str">
            <v>1 NAL</v>
          </cell>
          <cell r="D95" t="str">
            <v>3 C Liabilities</v>
          </cell>
          <cell r="E95">
            <v>3200</v>
          </cell>
          <cell r="F95" t="str">
            <v>Provisions</v>
          </cell>
        </row>
        <row r="96">
          <cell r="A96">
            <v>3260</v>
          </cell>
          <cell r="B96" t="str">
            <v>Leave Housing</v>
          </cell>
          <cell r="C96" t="str">
            <v>1 NAL</v>
          </cell>
          <cell r="D96" t="str">
            <v>3 C Liabilities</v>
          </cell>
          <cell r="E96">
            <v>3200</v>
          </cell>
          <cell r="F96" t="str">
            <v>Provisions</v>
          </cell>
        </row>
        <row r="97">
          <cell r="A97">
            <v>3270</v>
          </cell>
          <cell r="B97">
            <v>0</v>
          </cell>
          <cell r="C97" t="str">
            <v>1 NAL</v>
          </cell>
          <cell r="D97" t="str">
            <v>3 C Liabilities</v>
          </cell>
        </row>
        <row r="98">
          <cell r="A98">
            <v>3271</v>
          </cell>
          <cell r="B98" t="str">
            <v>Bonus</v>
          </cell>
          <cell r="C98" t="str">
            <v>1 NAL</v>
          </cell>
          <cell r="D98" t="str">
            <v>3 C Liabilities</v>
          </cell>
          <cell r="E98">
            <v>3200</v>
          </cell>
          <cell r="F98" t="str">
            <v>Provisions</v>
          </cell>
        </row>
        <row r="99">
          <cell r="A99">
            <v>3298</v>
          </cell>
          <cell r="B99" t="str">
            <v>ST Provisions</v>
          </cell>
          <cell r="C99" t="str">
            <v>1 NAL</v>
          </cell>
          <cell r="D99" t="str">
            <v>3 C Liabilities</v>
          </cell>
          <cell r="E99">
            <v>3200</v>
          </cell>
          <cell r="F99" t="str">
            <v>Provisions</v>
          </cell>
        </row>
        <row r="100">
          <cell r="A100">
            <v>3299</v>
          </cell>
          <cell r="B100">
            <v>0</v>
          </cell>
          <cell r="C100" t="str">
            <v>1 NAL</v>
          </cell>
          <cell r="D100" t="str">
            <v>3 C Liabilities</v>
          </cell>
        </row>
        <row r="101">
          <cell r="A101">
            <v>3300</v>
          </cell>
          <cell r="B101" t="str">
            <v>Creditors</v>
          </cell>
          <cell r="C101" t="str">
            <v>1 NAL</v>
          </cell>
          <cell r="D101" t="str">
            <v>3 C Liabilities</v>
          </cell>
          <cell r="E101">
            <v>3300</v>
          </cell>
          <cell r="F101" t="str">
            <v>Creditors</v>
          </cell>
        </row>
        <row r="102">
          <cell r="A102">
            <v>3302</v>
          </cell>
          <cell r="B102" t="str">
            <v>Sundry Creditors</v>
          </cell>
          <cell r="C102" t="str">
            <v>1 NAL</v>
          </cell>
          <cell r="D102" t="str">
            <v>3 C Liabilities</v>
          </cell>
          <cell r="E102">
            <v>3300</v>
          </cell>
          <cell r="F102" t="str">
            <v>Creditors</v>
          </cell>
        </row>
        <row r="103">
          <cell r="A103">
            <v>3303</v>
          </cell>
          <cell r="B103" t="str">
            <v>Payments in Advance</v>
          </cell>
          <cell r="C103" t="str">
            <v>1 NAL</v>
          </cell>
          <cell r="D103" t="str">
            <v>3 C Liabilities</v>
          </cell>
          <cell r="E103">
            <v>3300</v>
          </cell>
          <cell r="F103" t="str">
            <v>Creditors</v>
          </cell>
        </row>
        <row r="104">
          <cell r="A104">
            <v>3304</v>
          </cell>
          <cell r="B104" t="str">
            <v>Deposits other</v>
          </cell>
          <cell r="C104" t="str">
            <v>1 NAL</v>
          </cell>
          <cell r="D104" t="str">
            <v>3 C Liabilities</v>
          </cell>
          <cell r="E104">
            <v>3300</v>
          </cell>
          <cell r="F104" t="str">
            <v>Creditors</v>
          </cell>
        </row>
        <row r="105">
          <cell r="A105">
            <v>3305</v>
          </cell>
          <cell r="B105" t="str">
            <v>Trade Creditors</v>
          </cell>
          <cell r="C105" t="str">
            <v>1 NAL</v>
          </cell>
          <cell r="D105" t="str">
            <v>3 C Liabilities</v>
          </cell>
          <cell r="E105">
            <v>3300</v>
          </cell>
          <cell r="F105" t="str">
            <v>Creditors</v>
          </cell>
        </row>
        <row r="106">
          <cell r="A106">
            <v>3308</v>
          </cell>
          <cell r="B106" t="str">
            <v>Hoarding Fees</v>
          </cell>
          <cell r="C106" t="str">
            <v>1 NAL</v>
          </cell>
          <cell r="D106" t="str">
            <v>3 C Liabilities</v>
          </cell>
          <cell r="E106">
            <v>3300</v>
          </cell>
          <cell r="F106" t="str">
            <v>Creditors</v>
          </cell>
        </row>
        <row r="107">
          <cell r="A107">
            <v>3309</v>
          </cell>
          <cell r="B107" t="str">
            <v>Retention Monies</v>
          </cell>
          <cell r="C107" t="str">
            <v>1 NAL</v>
          </cell>
          <cell r="D107" t="str">
            <v>3 C Liabilities</v>
          </cell>
          <cell r="E107">
            <v>3300</v>
          </cell>
          <cell r="F107" t="str">
            <v>Creditors</v>
          </cell>
        </row>
        <row r="108">
          <cell r="A108">
            <v>3398</v>
          </cell>
          <cell r="B108" t="str">
            <v>ST Creditors</v>
          </cell>
          <cell r="C108" t="str">
            <v>1 NAL</v>
          </cell>
          <cell r="D108" t="str">
            <v>3 C Liabilities</v>
          </cell>
          <cell r="E108">
            <v>3300</v>
          </cell>
          <cell r="F108" t="str">
            <v>Creditors</v>
          </cell>
        </row>
        <row r="109">
          <cell r="A109">
            <v>3399</v>
          </cell>
          <cell r="B109">
            <v>0</v>
          </cell>
          <cell r="C109" t="str">
            <v>1 NAL</v>
          </cell>
          <cell r="D109" t="str">
            <v>3 C Liabilities</v>
          </cell>
        </row>
        <row r="110">
          <cell r="A110">
            <v>3400</v>
          </cell>
          <cell r="B110" t="str">
            <v>Unspent Public Contr</v>
          </cell>
          <cell r="C110" t="str">
            <v>1 NAL</v>
          </cell>
          <cell r="D110" t="str">
            <v>3 C Liabilities</v>
          </cell>
          <cell r="E110">
            <v>3400</v>
          </cell>
          <cell r="F110" t="str">
            <v>Unspent Public Contr</v>
          </cell>
        </row>
        <row r="111">
          <cell r="A111">
            <v>3410</v>
          </cell>
          <cell r="B111" t="str">
            <v>Rate and General</v>
          </cell>
          <cell r="C111" t="str">
            <v>1 NAL</v>
          </cell>
          <cell r="D111" t="str">
            <v>3 C Liabilities</v>
          </cell>
          <cell r="E111">
            <v>3400</v>
          </cell>
          <cell r="F111" t="str">
            <v>Unspent Public Contr</v>
          </cell>
        </row>
        <row r="112">
          <cell r="A112">
            <v>3420</v>
          </cell>
          <cell r="B112" t="str">
            <v>Sewerage</v>
          </cell>
          <cell r="C112" t="str">
            <v>1 NAL</v>
          </cell>
          <cell r="D112" t="str">
            <v>3 C Liabilities</v>
          </cell>
          <cell r="E112">
            <v>3400</v>
          </cell>
          <cell r="F112" t="str">
            <v>Unspent Public Contr</v>
          </cell>
        </row>
        <row r="113">
          <cell r="A113">
            <v>3430</v>
          </cell>
          <cell r="B113" t="str">
            <v>Electricity</v>
          </cell>
          <cell r="C113" t="str">
            <v>1 NAL</v>
          </cell>
          <cell r="D113" t="str">
            <v>3 C Liabilities</v>
          </cell>
          <cell r="E113">
            <v>3400</v>
          </cell>
          <cell r="F113" t="str">
            <v>Unspent Public Contr</v>
          </cell>
        </row>
        <row r="114">
          <cell r="A114">
            <v>3440</v>
          </cell>
          <cell r="B114" t="str">
            <v>Water</v>
          </cell>
          <cell r="C114" t="str">
            <v>1 NAL</v>
          </cell>
          <cell r="D114" t="str">
            <v>3 C Liabilities</v>
          </cell>
          <cell r="E114">
            <v>3400</v>
          </cell>
          <cell r="F114" t="str">
            <v>Unspent Public Contr</v>
          </cell>
        </row>
        <row r="115">
          <cell r="A115">
            <v>3498</v>
          </cell>
          <cell r="B115" t="str">
            <v>ST Unspent Pub Cont</v>
          </cell>
          <cell r="C115" t="str">
            <v>1 NAL</v>
          </cell>
          <cell r="D115" t="str">
            <v>3 C Liabilities</v>
          </cell>
          <cell r="E115">
            <v>3400</v>
          </cell>
          <cell r="F115" t="str">
            <v>Unspent Public Contr</v>
          </cell>
        </row>
        <row r="116">
          <cell r="A116">
            <v>3499</v>
          </cell>
          <cell r="B116">
            <v>0</v>
          </cell>
          <cell r="C116" t="str">
            <v>1 NAL</v>
          </cell>
          <cell r="D116" t="str">
            <v>3 C Liabilities</v>
          </cell>
        </row>
        <row r="117">
          <cell r="A117">
            <v>3500</v>
          </cell>
          <cell r="B117" t="str">
            <v>Unspt Cond Granr Rec</v>
          </cell>
          <cell r="C117" t="str">
            <v>1 NAL</v>
          </cell>
          <cell r="D117" t="str">
            <v>3 C Liabilities</v>
          </cell>
          <cell r="E117">
            <v>3500</v>
          </cell>
          <cell r="F117" t="str">
            <v>Unspt Cond Granr Rec</v>
          </cell>
        </row>
        <row r="118">
          <cell r="A118">
            <v>3510</v>
          </cell>
          <cell r="B118" t="str">
            <v>Rate and General</v>
          </cell>
          <cell r="C118" t="str">
            <v>1 NAL</v>
          </cell>
          <cell r="D118" t="str">
            <v>3 C Liabilities</v>
          </cell>
          <cell r="E118">
            <v>3500</v>
          </cell>
          <cell r="F118" t="str">
            <v>Unspt Cond Granr Rec</v>
          </cell>
        </row>
        <row r="119">
          <cell r="A119">
            <v>3520</v>
          </cell>
          <cell r="B119" t="str">
            <v>Sewer</v>
          </cell>
          <cell r="C119" t="str">
            <v>1 NAL</v>
          </cell>
          <cell r="D119" t="str">
            <v>3 C Liabilities</v>
          </cell>
          <cell r="E119">
            <v>3500</v>
          </cell>
          <cell r="F119" t="str">
            <v>Unspt Cond Granr Rec</v>
          </cell>
        </row>
        <row r="120">
          <cell r="A120">
            <v>3530</v>
          </cell>
          <cell r="B120" t="str">
            <v>Electricity</v>
          </cell>
          <cell r="C120" t="str">
            <v>1 NAL</v>
          </cell>
          <cell r="D120" t="str">
            <v>3 C Liabilities</v>
          </cell>
          <cell r="E120">
            <v>3500</v>
          </cell>
          <cell r="F120" t="str">
            <v>Unspt Cond Granr Rec</v>
          </cell>
        </row>
        <row r="121">
          <cell r="A121">
            <v>3540</v>
          </cell>
          <cell r="B121" t="str">
            <v>Water</v>
          </cell>
          <cell r="C121" t="str">
            <v>1 NAL</v>
          </cell>
          <cell r="D121" t="str">
            <v>3 C Liabilities</v>
          </cell>
          <cell r="E121">
            <v>3500</v>
          </cell>
          <cell r="F121" t="str">
            <v>Unspt Cond Granr Rec</v>
          </cell>
        </row>
        <row r="122">
          <cell r="A122">
            <v>3560</v>
          </cell>
          <cell r="B122" t="str">
            <v>Housing</v>
          </cell>
          <cell r="C122" t="str">
            <v>1 NAL</v>
          </cell>
          <cell r="D122" t="str">
            <v>3 C Liabilities</v>
          </cell>
          <cell r="E122">
            <v>3500</v>
          </cell>
          <cell r="F122" t="str">
            <v>Unspt Cond Granr Rec</v>
          </cell>
        </row>
        <row r="123">
          <cell r="A123">
            <v>3589</v>
          </cell>
          <cell r="B123" t="str">
            <v>ST  Un Con Grant Rec</v>
          </cell>
          <cell r="C123" t="str">
            <v>1 NAL</v>
          </cell>
          <cell r="D123" t="str">
            <v>3 C Liabilities</v>
          </cell>
          <cell r="E123">
            <v>3500</v>
          </cell>
          <cell r="F123" t="str">
            <v>Unspt Cond Granr Rec</v>
          </cell>
        </row>
        <row r="124">
          <cell r="A124">
            <v>3600</v>
          </cell>
          <cell r="B124" t="str">
            <v>VAT</v>
          </cell>
          <cell r="C124" t="str">
            <v>1 NAL</v>
          </cell>
          <cell r="D124" t="str">
            <v>3 C Liabilities</v>
          </cell>
          <cell r="E124">
            <v>3600</v>
          </cell>
          <cell r="F124" t="str">
            <v>VAT</v>
          </cell>
        </row>
        <row r="125">
          <cell r="A125">
            <v>3699</v>
          </cell>
          <cell r="B125">
            <v>0</v>
          </cell>
          <cell r="C125" t="str">
            <v>1 NAL</v>
          </cell>
          <cell r="D125" t="str">
            <v>3 C Liabilities</v>
          </cell>
        </row>
        <row r="126">
          <cell r="A126">
            <v>3710</v>
          </cell>
          <cell r="B126" t="str">
            <v>Oper Lease Liab</v>
          </cell>
          <cell r="C126" t="str">
            <v>1 NAL</v>
          </cell>
          <cell r="D126" t="str">
            <v>3 C Liabilities</v>
          </cell>
          <cell r="E126">
            <v>3710</v>
          </cell>
          <cell r="F126" t="str">
            <v>Oper Lease Liab</v>
          </cell>
        </row>
        <row r="127">
          <cell r="A127">
            <v>3798</v>
          </cell>
          <cell r="B127" t="str">
            <v>ST Op Lease Liab</v>
          </cell>
          <cell r="C127" t="str">
            <v>1 NAL</v>
          </cell>
          <cell r="D127" t="str">
            <v>3 C Liabilities</v>
          </cell>
          <cell r="E127">
            <v>3710</v>
          </cell>
          <cell r="F127" t="str">
            <v>Oper Lease Liab</v>
          </cell>
        </row>
        <row r="128">
          <cell r="A128">
            <v>3799</v>
          </cell>
          <cell r="B128">
            <v>0</v>
          </cell>
          <cell r="C128" t="str">
            <v>1 NAL</v>
          </cell>
          <cell r="D128" t="str">
            <v>3 C Liabilities</v>
          </cell>
        </row>
        <row r="129">
          <cell r="A129">
            <v>3800</v>
          </cell>
          <cell r="B129" t="str">
            <v>Bank Overdraft</v>
          </cell>
          <cell r="C129" t="str">
            <v>1 NAL</v>
          </cell>
          <cell r="D129" t="str">
            <v>3 C Liabilities</v>
          </cell>
          <cell r="E129">
            <v>3800</v>
          </cell>
          <cell r="F129" t="str">
            <v>Bank Overdraft</v>
          </cell>
        </row>
        <row r="130">
          <cell r="A130">
            <v>3801</v>
          </cell>
          <cell r="B130" t="str">
            <v>Wages Cash Control</v>
          </cell>
          <cell r="C130" t="str">
            <v>1 NAL</v>
          </cell>
          <cell r="D130" t="str">
            <v>3 C Liabilities</v>
          </cell>
          <cell r="E130">
            <v>3800</v>
          </cell>
          <cell r="F130" t="str">
            <v>Bank Overdraft</v>
          </cell>
        </row>
        <row r="131">
          <cell r="A131">
            <v>3802</v>
          </cell>
          <cell r="B131" t="str">
            <v>Cash Control</v>
          </cell>
          <cell r="C131" t="str">
            <v>1 NAL</v>
          </cell>
          <cell r="D131" t="str">
            <v>3 C Liabilities</v>
          </cell>
          <cell r="E131">
            <v>3800</v>
          </cell>
          <cell r="F131" t="str">
            <v>Bank Overdraft</v>
          </cell>
        </row>
        <row r="132">
          <cell r="A132">
            <v>3803</v>
          </cell>
          <cell r="B132" t="str">
            <v>Petty Cash</v>
          </cell>
          <cell r="C132" t="str">
            <v>1 NAL</v>
          </cell>
          <cell r="D132" t="str">
            <v>3 C Liabilities</v>
          </cell>
          <cell r="E132">
            <v>3800</v>
          </cell>
          <cell r="F132" t="str">
            <v>Bank Overdraft</v>
          </cell>
        </row>
        <row r="133">
          <cell r="A133">
            <v>3898</v>
          </cell>
          <cell r="B133" t="str">
            <v>ST Bank Overdraft</v>
          </cell>
          <cell r="C133" t="str">
            <v>1 NAL</v>
          </cell>
          <cell r="D133" t="str">
            <v>3 C Liabilities</v>
          </cell>
          <cell r="E133">
            <v>3800</v>
          </cell>
          <cell r="F133" t="str">
            <v>Bank Overdraft</v>
          </cell>
        </row>
        <row r="134">
          <cell r="A134">
            <v>3899</v>
          </cell>
          <cell r="B134">
            <v>0</v>
          </cell>
          <cell r="C134" t="str">
            <v>1 NAL</v>
          </cell>
          <cell r="D134" t="str">
            <v>3 C Liabilities</v>
          </cell>
        </row>
        <row r="135">
          <cell r="A135">
            <v>3900</v>
          </cell>
          <cell r="B135" t="str">
            <v>Cur P of Long T Liab</v>
          </cell>
          <cell r="C135" t="str">
            <v>1 NAL</v>
          </cell>
          <cell r="D135" t="str">
            <v>3 C Liabilities</v>
          </cell>
          <cell r="E135">
            <v>3900</v>
          </cell>
          <cell r="F135" t="str">
            <v>Cur P of Long T Liab</v>
          </cell>
        </row>
        <row r="136">
          <cell r="A136">
            <v>3999</v>
          </cell>
          <cell r="B136">
            <v>0</v>
          </cell>
          <cell r="C136" t="str">
            <v>1 NAL</v>
          </cell>
          <cell r="D136" t="str">
            <v>3 C Liabilities</v>
          </cell>
        </row>
        <row r="137">
          <cell r="A137">
            <v>4050</v>
          </cell>
          <cell r="B137" t="str">
            <v>T Net Asst &amp; Liab</v>
          </cell>
          <cell r="C137" t="str">
            <v>2 ASSETS</v>
          </cell>
          <cell r="D137" t="str">
            <v>1 NC Assets</v>
          </cell>
        </row>
        <row r="138">
          <cell r="A138">
            <v>4100</v>
          </cell>
          <cell r="B138" t="str">
            <v>Intangible Assets_x000D_</v>
          </cell>
          <cell r="C138" t="str">
            <v>2 ASSETS</v>
          </cell>
          <cell r="D138" t="str">
            <v>1 NC Assets</v>
          </cell>
          <cell r="E138">
            <v>4100</v>
          </cell>
          <cell r="F138" t="str">
            <v>Intangible Assets_x000D_</v>
          </cell>
        </row>
        <row r="139">
          <cell r="A139">
            <v>4110</v>
          </cell>
          <cell r="B139" t="str">
            <v>Cost</v>
          </cell>
          <cell r="C139" t="str">
            <v>2 ASSETS</v>
          </cell>
          <cell r="D139" t="str">
            <v>1 NC Assets</v>
          </cell>
          <cell r="E139">
            <v>4100</v>
          </cell>
          <cell r="F139" t="str">
            <v>Intangible Assets_x000D_</v>
          </cell>
        </row>
        <row r="140">
          <cell r="A140">
            <v>4120</v>
          </cell>
          <cell r="B140" t="str">
            <v>Depreciation</v>
          </cell>
          <cell r="C140" t="str">
            <v>2 ASSETS</v>
          </cell>
          <cell r="D140" t="str">
            <v>1 NC Assets</v>
          </cell>
          <cell r="E140">
            <v>4100</v>
          </cell>
          <cell r="F140" t="str">
            <v>Intangible Assets_x000D_</v>
          </cell>
        </row>
        <row r="141">
          <cell r="A141">
            <v>4198</v>
          </cell>
          <cell r="B141" t="str">
            <v>Rate and General</v>
          </cell>
          <cell r="C141" t="str">
            <v>2 ASSETS</v>
          </cell>
          <cell r="D141" t="str">
            <v>1 NC Assets</v>
          </cell>
          <cell r="E141">
            <v>4100</v>
          </cell>
          <cell r="F141" t="str">
            <v>Intangible Assets_x000D_</v>
          </cell>
        </row>
        <row r="142">
          <cell r="A142">
            <v>4199</v>
          </cell>
        </row>
        <row r="143">
          <cell r="A143">
            <v>4200</v>
          </cell>
          <cell r="B143" t="str">
            <v>Prop, Plant &amp; Equip</v>
          </cell>
          <cell r="C143" t="str">
            <v>2 ASSETS</v>
          </cell>
          <cell r="D143" t="str">
            <v>1 NC Assets</v>
          </cell>
          <cell r="E143">
            <v>4200</v>
          </cell>
          <cell r="F143" t="str">
            <v>Prop, Plant &amp; Equip</v>
          </cell>
        </row>
        <row r="144">
          <cell r="A144">
            <v>4210</v>
          </cell>
          <cell r="B144" t="str">
            <v>Rate and General</v>
          </cell>
          <cell r="C144" t="str">
            <v>2 ASSETS</v>
          </cell>
          <cell r="D144" t="str">
            <v>1 NC Assets</v>
          </cell>
          <cell r="E144">
            <v>4200</v>
          </cell>
          <cell r="F144" t="str">
            <v>Prop, Plant &amp; Equip</v>
          </cell>
        </row>
        <row r="145">
          <cell r="A145">
            <v>4211</v>
          </cell>
          <cell r="B145" t="str">
            <v>Infrastructure</v>
          </cell>
          <cell r="C145" t="str">
            <v>2 ASSETS</v>
          </cell>
          <cell r="D145" t="str">
            <v>1 NC Assets</v>
          </cell>
          <cell r="E145">
            <v>4200</v>
          </cell>
          <cell r="F145" t="str">
            <v>Prop, Plant &amp; Equip</v>
          </cell>
        </row>
        <row r="146">
          <cell r="A146">
            <v>4212</v>
          </cell>
          <cell r="B146" t="str">
            <v>Land &amp; Buildings</v>
          </cell>
          <cell r="C146" t="str">
            <v>2 ASSETS</v>
          </cell>
          <cell r="D146" t="str">
            <v>1 NC Assets</v>
          </cell>
          <cell r="E146">
            <v>4200</v>
          </cell>
          <cell r="F146" t="str">
            <v>Prop, Plant &amp; Equip</v>
          </cell>
        </row>
        <row r="147">
          <cell r="A147">
            <v>4213</v>
          </cell>
          <cell r="B147" t="str">
            <v>Investment</v>
          </cell>
          <cell r="C147" t="str">
            <v>2 ASSETS</v>
          </cell>
          <cell r="D147" t="str">
            <v>1 NC Assets</v>
          </cell>
          <cell r="E147">
            <v>4200</v>
          </cell>
          <cell r="F147" t="str">
            <v>Prop, Plant &amp; Equip</v>
          </cell>
        </row>
        <row r="148">
          <cell r="A148">
            <v>4214</v>
          </cell>
          <cell r="B148" t="str">
            <v>Other</v>
          </cell>
          <cell r="C148" t="str">
            <v>2 ASSETS</v>
          </cell>
          <cell r="D148" t="str">
            <v>1 NC Assets</v>
          </cell>
          <cell r="E148">
            <v>4200</v>
          </cell>
          <cell r="F148" t="str">
            <v>Prop, Plant &amp; Equip</v>
          </cell>
        </row>
        <row r="149">
          <cell r="A149">
            <v>4215</v>
          </cell>
          <cell r="B149" t="str">
            <v>Community</v>
          </cell>
          <cell r="C149" t="str">
            <v>2 ASSETS</v>
          </cell>
          <cell r="D149" t="str">
            <v>1 NC Assets</v>
          </cell>
          <cell r="E149">
            <v>4200</v>
          </cell>
          <cell r="F149" t="str">
            <v>Prop, Plant &amp; Equip</v>
          </cell>
        </row>
        <row r="150">
          <cell r="A150">
            <v>4216</v>
          </cell>
          <cell r="B150" t="str">
            <v>Heritage</v>
          </cell>
          <cell r="C150" t="str">
            <v>2 ASSETS</v>
          </cell>
          <cell r="D150" t="str">
            <v>1 NC Assets</v>
          </cell>
          <cell r="E150">
            <v>4200</v>
          </cell>
          <cell r="F150" t="str">
            <v>Prop, Plant &amp; Equip</v>
          </cell>
        </row>
        <row r="151">
          <cell r="A151">
            <v>4217</v>
          </cell>
          <cell r="B151" t="str">
            <v>Intangible</v>
          </cell>
          <cell r="C151" t="str">
            <v>2 ASSETS</v>
          </cell>
          <cell r="D151" t="str">
            <v>1 NC Assets</v>
          </cell>
          <cell r="E151">
            <v>4200</v>
          </cell>
          <cell r="F151" t="str">
            <v>Prop, Plant &amp; Equip</v>
          </cell>
        </row>
        <row r="152">
          <cell r="A152">
            <v>4218</v>
          </cell>
          <cell r="B152" t="str">
            <v>Capital Suspense</v>
          </cell>
          <cell r="C152" t="str">
            <v>2 ASSETS</v>
          </cell>
          <cell r="D152" t="str">
            <v>1 NC Assets</v>
          </cell>
          <cell r="E152">
            <v>4200</v>
          </cell>
          <cell r="F152" t="str">
            <v>Prop, Plant &amp; Equip</v>
          </cell>
        </row>
        <row r="153">
          <cell r="A153">
            <v>4219</v>
          </cell>
          <cell r="B153" t="str">
            <v>Depreciation</v>
          </cell>
          <cell r="C153" t="str">
            <v>2 ASSETS</v>
          </cell>
          <cell r="D153" t="str">
            <v>1 NC Assets</v>
          </cell>
          <cell r="E153">
            <v>4200</v>
          </cell>
          <cell r="F153" t="str">
            <v>Prop, Plant &amp; Equip</v>
          </cell>
        </row>
        <row r="154">
          <cell r="A154">
            <v>4220</v>
          </cell>
          <cell r="B154" t="str">
            <v>Sewerage</v>
          </cell>
          <cell r="C154" t="str">
            <v>2 ASSETS</v>
          </cell>
          <cell r="D154" t="str">
            <v>1 NC Assets</v>
          </cell>
          <cell r="E154">
            <v>4200</v>
          </cell>
          <cell r="F154" t="str">
            <v>Prop, Plant &amp; Equip</v>
          </cell>
        </row>
        <row r="155">
          <cell r="A155">
            <v>4221</v>
          </cell>
          <cell r="B155" t="str">
            <v>Infrastructure</v>
          </cell>
          <cell r="C155" t="str">
            <v>2 ASSETS</v>
          </cell>
          <cell r="D155" t="str">
            <v>1 NC Assets</v>
          </cell>
          <cell r="E155">
            <v>4200</v>
          </cell>
          <cell r="F155" t="str">
            <v>Prop, Plant &amp; Equip</v>
          </cell>
        </row>
        <row r="156">
          <cell r="A156">
            <v>4222</v>
          </cell>
          <cell r="B156" t="str">
            <v>Land &amp; Buildings</v>
          </cell>
          <cell r="C156" t="str">
            <v>2 ASSETS</v>
          </cell>
          <cell r="D156" t="str">
            <v>1 NC Assets</v>
          </cell>
          <cell r="E156">
            <v>4200</v>
          </cell>
          <cell r="F156" t="str">
            <v>Prop, Plant &amp; Equip</v>
          </cell>
        </row>
        <row r="157">
          <cell r="A157">
            <v>4223</v>
          </cell>
          <cell r="B157" t="str">
            <v>Investment</v>
          </cell>
          <cell r="C157" t="str">
            <v>2 ASSETS</v>
          </cell>
          <cell r="D157" t="str">
            <v>1 NC Assets</v>
          </cell>
          <cell r="E157">
            <v>4200</v>
          </cell>
          <cell r="F157" t="str">
            <v>Prop, Plant &amp; Equip</v>
          </cell>
        </row>
        <row r="158">
          <cell r="A158">
            <v>4224</v>
          </cell>
          <cell r="B158" t="str">
            <v>Other</v>
          </cell>
          <cell r="C158" t="str">
            <v>2 ASSETS</v>
          </cell>
          <cell r="D158" t="str">
            <v>1 NC Assets</v>
          </cell>
          <cell r="E158">
            <v>4200</v>
          </cell>
          <cell r="F158" t="str">
            <v>Prop, Plant &amp; Equip</v>
          </cell>
        </row>
        <row r="159">
          <cell r="A159">
            <v>4225</v>
          </cell>
          <cell r="B159" t="str">
            <v>Community</v>
          </cell>
          <cell r="C159" t="str">
            <v>2 ASSETS</v>
          </cell>
          <cell r="D159" t="str">
            <v>1 NC Assets</v>
          </cell>
          <cell r="E159">
            <v>4200</v>
          </cell>
          <cell r="F159" t="str">
            <v>Prop, Plant &amp; Equip</v>
          </cell>
        </row>
        <row r="160">
          <cell r="A160">
            <v>4226</v>
          </cell>
          <cell r="B160" t="str">
            <v>Cap Sus Don &amp; Pub C</v>
          </cell>
          <cell r="C160" t="str">
            <v>2 ASSETS</v>
          </cell>
          <cell r="D160" t="str">
            <v>1 NC Assets</v>
          </cell>
          <cell r="E160">
            <v>4200</v>
          </cell>
          <cell r="F160" t="str">
            <v>Prop, Plant &amp; Equip</v>
          </cell>
        </row>
        <row r="161">
          <cell r="A161">
            <v>4227</v>
          </cell>
          <cell r="B161" t="str">
            <v>Capital Suspense G</v>
          </cell>
          <cell r="C161" t="str">
            <v>2 ASSETS</v>
          </cell>
          <cell r="D161" t="str">
            <v>1 NC Assets</v>
          </cell>
          <cell r="E161">
            <v>4200</v>
          </cell>
          <cell r="F161" t="str">
            <v>Prop, Plant &amp; Equip</v>
          </cell>
        </row>
        <row r="162">
          <cell r="A162">
            <v>4228</v>
          </cell>
          <cell r="B162" t="str">
            <v>Capital Suspense L</v>
          </cell>
          <cell r="C162" t="str">
            <v>2 ASSETS</v>
          </cell>
          <cell r="D162" t="str">
            <v>1 NC Assets</v>
          </cell>
          <cell r="E162">
            <v>4200</v>
          </cell>
          <cell r="F162" t="str">
            <v>Prop, Plant &amp; Equip</v>
          </cell>
        </row>
        <row r="163">
          <cell r="A163">
            <v>4229</v>
          </cell>
          <cell r="B163" t="str">
            <v>Depreciaition</v>
          </cell>
          <cell r="C163" t="str">
            <v>2 ASSETS</v>
          </cell>
          <cell r="D163" t="str">
            <v>1 NC Assets</v>
          </cell>
          <cell r="E163">
            <v>4200</v>
          </cell>
          <cell r="F163" t="str">
            <v>Prop, Plant &amp; Equip</v>
          </cell>
        </row>
        <row r="164">
          <cell r="A164">
            <v>4230</v>
          </cell>
          <cell r="B164" t="str">
            <v>Electricity</v>
          </cell>
          <cell r="C164" t="str">
            <v>2 ASSETS</v>
          </cell>
          <cell r="D164" t="str">
            <v>1 NC Assets</v>
          </cell>
          <cell r="E164">
            <v>4200</v>
          </cell>
          <cell r="F164" t="str">
            <v>Prop, Plant &amp; Equip</v>
          </cell>
        </row>
        <row r="165">
          <cell r="A165">
            <v>4231</v>
          </cell>
          <cell r="B165" t="str">
            <v>Infrastructure</v>
          </cell>
          <cell r="C165" t="str">
            <v>2 ASSETS</v>
          </cell>
          <cell r="D165" t="str">
            <v>1 NC Assets</v>
          </cell>
          <cell r="E165">
            <v>4200</v>
          </cell>
          <cell r="F165" t="str">
            <v>Prop, Plant &amp; Equip</v>
          </cell>
        </row>
        <row r="166">
          <cell r="A166">
            <v>4232</v>
          </cell>
          <cell r="B166" t="str">
            <v>Land &amp; Buildings</v>
          </cell>
          <cell r="C166" t="str">
            <v>2 ASSETS</v>
          </cell>
          <cell r="D166" t="str">
            <v>1 NC Assets</v>
          </cell>
          <cell r="E166">
            <v>4200</v>
          </cell>
          <cell r="F166" t="str">
            <v>Prop, Plant &amp; Equip</v>
          </cell>
        </row>
        <row r="167">
          <cell r="A167">
            <v>4233</v>
          </cell>
          <cell r="B167" t="str">
            <v>Investment</v>
          </cell>
          <cell r="C167" t="str">
            <v>2 ASSETS</v>
          </cell>
          <cell r="D167" t="str">
            <v>1 NC Assets</v>
          </cell>
          <cell r="E167">
            <v>4200</v>
          </cell>
          <cell r="F167" t="str">
            <v>Prop, Plant &amp; Equip</v>
          </cell>
        </row>
        <row r="168">
          <cell r="A168">
            <v>4234</v>
          </cell>
          <cell r="B168" t="str">
            <v>Other</v>
          </cell>
          <cell r="C168" t="str">
            <v>2 ASSETS</v>
          </cell>
          <cell r="D168" t="str">
            <v>1 NC Assets</v>
          </cell>
          <cell r="E168">
            <v>4200</v>
          </cell>
          <cell r="F168" t="str">
            <v>Prop, Plant &amp; Equip</v>
          </cell>
        </row>
        <row r="169">
          <cell r="A169">
            <v>4235</v>
          </cell>
          <cell r="B169" t="str">
            <v>Cap Sus Rev &amp; Int Fd</v>
          </cell>
          <cell r="C169" t="str">
            <v>2 ASSETS</v>
          </cell>
          <cell r="D169" t="str">
            <v>1 NC Assets</v>
          </cell>
          <cell r="E169">
            <v>4200</v>
          </cell>
          <cell r="F169" t="str">
            <v>Prop, Plant &amp; Equip</v>
          </cell>
        </row>
        <row r="170">
          <cell r="A170">
            <v>4236</v>
          </cell>
          <cell r="B170" t="str">
            <v>CAp Sus Don &amp; Pub C</v>
          </cell>
          <cell r="C170" t="str">
            <v>2 ASSETS</v>
          </cell>
          <cell r="D170" t="str">
            <v>1 NC Assets</v>
          </cell>
          <cell r="E170">
            <v>4200</v>
          </cell>
          <cell r="F170" t="str">
            <v>Prop, Plant &amp; Equip</v>
          </cell>
        </row>
        <row r="171">
          <cell r="A171">
            <v>4237</v>
          </cell>
          <cell r="B171" t="str">
            <v>Capital Suspense G</v>
          </cell>
          <cell r="C171" t="str">
            <v>2 ASSETS</v>
          </cell>
          <cell r="D171" t="str">
            <v>1 NC Assets</v>
          </cell>
          <cell r="E171">
            <v>4200</v>
          </cell>
          <cell r="F171" t="str">
            <v>Prop, Plant &amp; Equip</v>
          </cell>
        </row>
        <row r="172">
          <cell r="A172">
            <v>4238</v>
          </cell>
          <cell r="B172" t="str">
            <v>Capital Suspense L</v>
          </cell>
          <cell r="C172" t="str">
            <v>2 ASSETS</v>
          </cell>
          <cell r="D172" t="str">
            <v>1 NC Assets</v>
          </cell>
          <cell r="E172">
            <v>4200</v>
          </cell>
          <cell r="F172" t="str">
            <v>Prop, Plant &amp; Equip</v>
          </cell>
        </row>
        <row r="173">
          <cell r="A173">
            <v>4239</v>
          </cell>
          <cell r="B173" t="str">
            <v>Depreciation</v>
          </cell>
          <cell r="C173" t="str">
            <v>2 ASSETS</v>
          </cell>
          <cell r="D173" t="str">
            <v>1 NC Assets</v>
          </cell>
          <cell r="E173">
            <v>4200</v>
          </cell>
          <cell r="F173" t="str">
            <v>Prop, Plant &amp; Equip</v>
          </cell>
        </row>
        <row r="174">
          <cell r="A174">
            <v>4240</v>
          </cell>
          <cell r="B174" t="str">
            <v>Water</v>
          </cell>
          <cell r="C174" t="str">
            <v>2 ASSETS</v>
          </cell>
          <cell r="D174" t="str">
            <v>1 NC Assets</v>
          </cell>
          <cell r="E174">
            <v>4200</v>
          </cell>
          <cell r="F174" t="str">
            <v>Prop, Plant &amp; Equip</v>
          </cell>
        </row>
        <row r="175">
          <cell r="A175">
            <v>4241</v>
          </cell>
          <cell r="B175" t="str">
            <v>Infrastructure</v>
          </cell>
          <cell r="C175" t="str">
            <v>2 ASSETS</v>
          </cell>
          <cell r="D175" t="str">
            <v>1 NC Assets</v>
          </cell>
          <cell r="E175">
            <v>4200</v>
          </cell>
          <cell r="F175" t="str">
            <v>Prop, Plant &amp; Equip</v>
          </cell>
        </row>
        <row r="176">
          <cell r="A176">
            <v>4242</v>
          </cell>
          <cell r="B176" t="str">
            <v>Land &amp; Buildings</v>
          </cell>
          <cell r="C176" t="str">
            <v>2 ASSETS</v>
          </cell>
          <cell r="D176" t="str">
            <v>1 NC Assets</v>
          </cell>
          <cell r="E176">
            <v>4200</v>
          </cell>
          <cell r="F176" t="str">
            <v>Prop, Plant &amp; Equip</v>
          </cell>
        </row>
        <row r="177">
          <cell r="A177">
            <v>4243</v>
          </cell>
          <cell r="B177" t="str">
            <v>Investment</v>
          </cell>
          <cell r="C177" t="str">
            <v>2 ASSETS</v>
          </cell>
          <cell r="D177" t="str">
            <v>1 NC Assets</v>
          </cell>
          <cell r="E177">
            <v>4200</v>
          </cell>
          <cell r="F177" t="str">
            <v>Prop, Plant &amp; Equip</v>
          </cell>
        </row>
        <row r="178">
          <cell r="A178">
            <v>4244</v>
          </cell>
          <cell r="B178" t="str">
            <v>Other</v>
          </cell>
          <cell r="C178" t="str">
            <v>2 ASSETS</v>
          </cell>
          <cell r="D178" t="str">
            <v>1 NC Assets</v>
          </cell>
          <cell r="E178">
            <v>4200</v>
          </cell>
          <cell r="F178" t="str">
            <v>Prop, Plant &amp; Equip</v>
          </cell>
        </row>
        <row r="179">
          <cell r="A179">
            <v>4245</v>
          </cell>
          <cell r="B179" t="str">
            <v>Community</v>
          </cell>
          <cell r="C179" t="str">
            <v>2 ASSETS</v>
          </cell>
          <cell r="D179" t="str">
            <v>1 NC Assets</v>
          </cell>
          <cell r="E179">
            <v>4200</v>
          </cell>
          <cell r="F179" t="str">
            <v>Prop, Plant &amp; Equip</v>
          </cell>
        </row>
        <row r="180">
          <cell r="A180">
            <v>4246</v>
          </cell>
          <cell r="B180" t="str">
            <v>Cap Sus Don &amp; Pub C</v>
          </cell>
          <cell r="C180" t="str">
            <v>2 ASSETS</v>
          </cell>
          <cell r="D180" t="str">
            <v>1 NC Assets</v>
          </cell>
          <cell r="E180">
            <v>4200</v>
          </cell>
          <cell r="F180" t="str">
            <v>Prop, Plant &amp; Equip</v>
          </cell>
        </row>
        <row r="181">
          <cell r="A181">
            <v>4247</v>
          </cell>
          <cell r="B181" t="str">
            <v>Capital Suspense G</v>
          </cell>
          <cell r="C181" t="str">
            <v>2 ASSETS</v>
          </cell>
          <cell r="D181" t="str">
            <v>1 NC Assets</v>
          </cell>
          <cell r="E181">
            <v>4200</v>
          </cell>
          <cell r="F181" t="str">
            <v>Prop, Plant &amp; Equip</v>
          </cell>
        </row>
        <row r="182">
          <cell r="A182">
            <v>4248</v>
          </cell>
          <cell r="B182" t="str">
            <v>Capital Suspense L</v>
          </cell>
          <cell r="C182" t="str">
            <v>2 ASSETS</v>
          </cell>
          <cell r="D182" t="str">
            <v>1 NC Assets</v>
          </cell>
          <cell r="E182">
            <v>4200</v>
          </cell>
          <cell r="F182" t="str">
            <v>Prop, Plant &amp; Equip</v>
          </cell>
        </row>
        <row r="183">
          <cell r="A183">
            <v>4249</v>
          </cell>
          <cell r="B183" t="str">
            <v>Depreciation</v>
          </cell>
          <cell r="C183" t="str">
            <v>2 ASSETS</v>
          </cell>
          <cell r="D183" t="str">
            <v>1 NC Assets</v>
          </cell>
          <cell r="E183">
            <v>4200</v>
          </cell>
          <cell r="F183" t="str">
            <v>Prop, Plant &amp; Equip</v>
          </cell>
        </row>
        <row r="184">
          <cell r="A184">
            <v>4260</v>
          </cell>
          <cell r="B184" t="str">
            <v>Housing</v>
          </cell>
          <cell r="C184" t="str">
            <v>2 ASSETS</v>
          </cell>
          <cell r="D184" t="str">
            <v>1 NC Assets</v>
          </cell>
          <cell r="E184">
            <v>4200</v>
          </cell>
          <cell r="F184" t="str">
            <v>Prop, Plant &amp; Equip</v>
          </cell>
        </row>
        <row r="185">
          <cell r="A185">
            <v>4261</v>
          </cell>
          <cell r="B185" t="str">
            <v>Infrastructure</v>
          </cell>
          <cell r="C185" t="str">
            <v>2 ASSETS</v>
          </cell>
          <cell r="D185" t="str">
            <v>1 NC Assets</v>
          </cell>
          <cell r="E185">
            <v>4200</v>
          </cell>
          <cell r="F185" t="str">
            <v>Prop, Plant &amp; Equip</v>
          </cell>
        </row>
        <row r="186">
          <cell r="A186">
            <v>4262</v>
          </cell>
          <cell r="B186" t="str">
            <v>Land &amp; Building</v>
          </cell>
          <cell r="C186" t="str">
            <v>2 ASSETS</v>
          </cell>
          <cell r="D186" t="str">
            <v>1 NC Assets</v>
          </cell>
          <cell r="E186">
            <v>4200</v>
          </cell>
          <cell r="F186" t="str">
            <v>Prop, Plant &amp; Equip</v>
          </cell>
        </row>
        <row r="187">
          <cell r="A187">
            <v>4263</v>
          </cell>
          <cell r="B187" t="str">
            <v>Investment</v>
          </cell>
          <cell r="C187" t="str">
            <v>2 ASSETS</v>
          </cell>
          <cell r="D187" t="str">
            <v>1 NC Assets</v>
          </cell>
          <cell r="E187">
            <v>4200</v>
          </cell>
          <cell r="F187" t="str">
            <v>Prop, Plant &amp; Equip</v>
          </cell>
        </row>
        <row r="188">
          <cell r="A188">
            <v>4264</v>
          </cell>
          <cell r="B188" t="str">
            <v>Other</v>
          </cell>
          <cell r="C188" t="str">
            <v>2 ASSETS</v>
          </cell>
          <cell r="D188" t="str">
            <v>1 NC Assets</v>
          </cell>
          <cell r="E188">
            <v>4200</v>
          </cell>
          <cell r="F188" t="str">
            <v>Prop, Plant &amp; Equip</v>
          </cell>
        </row>
        <row r="189">
          <cell r="A189">
            <v>4265</v>
          </cell>
          <cell r="B189" t="str">
            <v>Community</v>
          </cell>
          <cell r="C189" t="str">
            <v>2 ASSETS</v>
          </cell>
          <cell r="D189" t="str">
            <v>1 NC Assets</v>
          </cell>
          <cell r="E189">
            <v>4200</v>
          </cell>
          <cell r="F189" t="str">
            <v>Prop, Plant &amp; Equip</v>
          </cell>
        </row>
        <row r="190">
          <cell r="A190">
            <v>4266</v>
          </cell>
          <cell r="B190" t="str">
            <v>Cap Sus Don &amp; Pub C</v>
          </cell>
          <cell r="C190" t="str">
            <v>2 ASSETS</v>
          </cell>
          <cell r="D190" t="str">
            <v>1 NC Assets</v>
          </cell>
          <cell r="E190">
            <v>4200</v>
          </cell>
          <cell r="F190" t="str">
            <v>Prop, Plant &amp; Equip</v>
          </cell>
        </row>
        <row r="191">
          <cell r="A191">
            <v>4267</v>
          </cell>
          <cell r="B191" t="str">
            <v>Capital Suspense G</v>
          </cell>
          <cell r="C191" t="str">
            <v>2 ASSETS</v>
          </cell>
          <cell r="D191" t="str">
            <v>1 NC Assets</v>
          </cell>
          <cell r="E191">
            <v>4200</v>
          </cell>
          <cell r="F191" t="str">
            <v>Prop, Plant &amp; Equip</v>
          </cell>
        </row>
        <row r="192">
          <cell r="A192">
            <v>4268</v>
          </cell>
          <cell r="B192" t="str">
            <v>Capital Suspense L</v>
          </cell>
          <cell r="C192" t="str">
            <v>2 ASSETS</v>
          </cell>
          <cell r="D192" t="str">
            <v>1 NC Assets</v>
          </cell>
          <cell r="E192">
            <v>4200</v>
          </cell>
          <cell r="F192" t="str">
            <v>Prop, Plant &amp; Equip</v>
          </cell>
        </row>
        <row r="193">
          <cell r="A193">
            <v>4269</v>
          </cell>
          <cell r="B193" t="str">
            <v>Depreciation</v>
          </cell>
          <cell r="C193" t="str">
            <v>2 ASSETS</v>
          </cell>
          <cell r="D193" t="str">
            <v>1 NC Assets</v>
          </cell>
          <cell r="E193">
            <v>4200</v>
          </cell>
          <cell r="F193" t="str">
            <v>Prop, Plant &amp; Equip</v>
          </cell>
        </row>
        <row r="194">
          <cell r="A194">
            <v>4298</v>
          </cell>
          <cell r="B194" t="str">
            <v>ST PPE</v>
          </cell>
          <cell r="C194" t="str">
            <v>2 ASSETS</v>
          </cell>
          <cell r="D194" t="str">
            <v>1 NC Assets</v>
          </cell>
          <cell r="E194">
            <v>4200</v>
          </cell>
          <cell r="F194" t="str">
            <v>Prop, Plant &amp; Equip</v>
          </cell>
        </row>
        <row r="195">
          <cell r="A195">
            <v>4299</v>
          </cell>
          <cell r="B195">
            <v>0</v>
          </cell>
          <cell r="C195" t="str">
            <v>2 ASSETS</v>
          </cell>
          <cell r="D195" t="str">
            <v>1 NC Assets</v>
          </cell>
        </row>
        <row r="196">
          <cell r="A196">
            <v>4300</v>
          </cell>
          <cell r="B196" t="str">
            <v>Investment Property</v>
          </cell>
          <cell r="C196" t="str">
            <v>2 ASSETS</v>
          </cell>
          <cell r="D196" t="str">
            <v>1 NC Assets</v>
          </cell>
          <cell r="E196">
            <v>4300</v>
          </cell>
          <cell r="F196" t="str">
            <v>Investment Property</v>
          </cell>
        </row>
        <row r="197">
          <cell r="A197">
            <v>4310</v>
          </cell>
          <cell r="B197" t="str">
            <v>Cost</v>
          </cell>
          <cell r="C197" t="str">
            <v>2 ASSETS</v>
          </cell>
          <cell r="D197" t="str">
            <v>1 NC Assets</v>
          </cell>
          <cell r="E197">
            <v>4300</v>
          </cell>
          <cell r="F197" t="str">
            <v>Investment Property</v>
          </cell>
        </row>
        <row r="198">
          <cell r="A198">
            <v>4320</v>
          </cell>
          <cell r="B198" t="str">
            <v>Depreciation</v>
          </cell>
          <cell r="C198" t="str">
            <v>2 ASSETS</v>
          </cell>
          <cell r="D198" t="str">
            <v>1 NC Assets</v>
          </cell>
          <cell r="E198">
            <v>4300</v>
          </cell>
          <cell r="F198" t="str">
            <v>Investment Property</v>
          </cell>
        </row>
        <row r="199">
          <cell r="A199">
            <v>4378</v>
          </cell>
          <cell r="B199" t="str">
            <v>ST Investment Prop</v>
          </cell>
          <cell r="C199" t="str">
            <v>2 ASSETS</v>
          </cell>
          <cell r="D199" t="str">
            <v>1 NC Assets</v>
          </cell>
          <cell r="E199">
            <v>4300</v>
          </cell>
          <cell r="F199" t="str">
            <v>Investment Property</v>
          </cell>
        </row>
        <row r="200">
          <cell r="A200">
            <v>4379</v>
          </cell>
          <cell r="B200">
            <v>0</v>
          </cell>
          <cell r="C200" t="str">
            <v>2 ASSETS</v>
          </cell>
          <cell r="D200" t="str">
            <v>1 NC Assets</v>
          </cell>
        </row>
        <row r="201">
          <cell r="A201">
            <v>4380</v>
          </cell>
          <cell r="B201" t="str">
            <v>Non-Current Assets Held</v>
          </cell>
          <cell r="C201" t="str">
            <v>2 ASSETS</v>
          </cell>
          <cell r="D201" t="str">
            <v>1 NC Assets</v>
          </cell>
          <cell r="E201">
            <v>4380</v>
          </cell>
          <cell r="F201" t="str">
            <v>Non-Current Held for Sale</v>
          </cell>
        </row>
        <row r="202">
          <cell r="A202">
            <v>4381</v>
          </cell>
          <cell r="B202" t="str">
            <v>ST Held for Sale</v>
          </cell>
          <cell r="C202" t="str">
            <v>2 ASSETS</v>
          </cell>
          <cell r="D202" t="str">
            <v>1 NC Assets</v>
          </cell>
          <cell r="E202">
            <v>4380</v>
          </cell>
          <cell r="F202" t="str">
            <v>Non-Current Held for Sale</v>
          </cell>
        </row>
        <row r="203">
          <cell r="A203">
            <v>4399</v>
          </cell>
          <cell r="C203" t="str">
            <v>2 ASSETS</v>
          </cell>
          <cell r="D203" t="str">
            <v>1 NC Assets</v>
          </cell>
        </row>
        <row r="204">
          <cell r="A204">
            <v>4400</v>
          </cell>
          <cell r="B204" t="str">
            <v>Investments</v>
          </cell>
          <cell r="C204" t="str">
            <v>2 ASSETS</v>
          </cell>
          <cell r="D204" t="str">
            <v>1 NC Assets</v>
          </cell>
          <cell r="E204">
            <v>4400</v>
          </cell>
          <cell r="F204" t="str">
            <v>Investments</v>
          </cell>
        </row>
        <row r="205">
          <cell r="A205">
            <v>4410</v>
          </cell>
          <cell r="B205" t="str">
            <v>Rate &amp; General</v>
          </cell>
          <cell r="C205" t="str">
            <v>2 ASSETS</v>
          </cell>
          <cell r="D205" t="str">
            <v>1 NC Assets</v>
          </cell>
          <cell r="E205">
            <v>4400</v>
          </cell>
          <cell r="F205" t="str">
            <v>Investments</v>
          </cell>
        </row>
        <row r="206">
          <cell r="A206">
            <v>4498</v>
          </cell>
          <cell r="B206" t="str">
            <v>ST Investments</v>
          </cell>
          <cell r="C206" t="str">
            <v>2 ASSETS</v>
          </cell>
          <cell r="D206" t="str">
            <v>1 NC Assets</v>
          </cell>
          <cell r="E206">
            <v>4400</v>
          </cell>
          <cell r="F206" t="str">
            <v>Investments</v>
          </cell>
        </row>
        <row r="207">
          <cell r="A207">
            <v>4499</v>
          </cell>
          <cell r="B207">
            <v>0</v>
          </cell>
          <cell r="C207" t="str">
            <v>2 ASSETS</v>
          </cell>
          <cell r="D207" t="str">
            <v>1 NC Assets</v>
          </cell>
        </row>
        <row r="208">
          <cell r="A208">
            <v>4500</v>
          </cell>
          <cell r="B208" t="str">
            <v>Long Term Rec</v>
          </cell>
          <cell r="C208" t="str">
            <v>2 ASSETS</v>
          </cell>
          <cell r="D208" t="str">
            <v>1 NC Assets</v>
          </cell>
          <cell r="E208">
            <v>4500</v>
          </cell>
          <cell r="F208" t="str">
            <v>Long Term Rec</v>
          </cell>
        </row>
        <row r="209">
          <cell r="A209">
            <v>4510</v>
          </cell>
          <cell r="B209" t="str">
            <v>Rate &amp; General</v>
          </cell>
          <cell r="C209" t="str">
            <v>2 ASSETS</v>
          </cell>
          <cell r="D209" t="str">
            <v>1 NC Assets</v>
          </cell>
          <cell r="E209">
            <v>4500</v>
          </cell>
          <cell r="F209" t="str">
            <v>Long Term Rec</v>
          </cell>
        </row>
        <row r="210">
          <cell r="A210">
            <v>4519</v>
          </cell>
          <cell r="B210" t="str">
            <v>Prov for Bad Debt</v>
          </cell>
          <cell r="C210" t="str">
            <v>2 ASSETS</v>
          </cell>
          <cell r="D210" t="str">
            <v>1 NC Assets</v>
          </cell>
          <cell r="E210">
            <v>4500</v>
          </cell>
          <cell r="F210" t="str">
            <v>Long Term Rec</v>
          </cell>
        </row>
        <row r="211">
          <cell r="A211">
            <v>4560</v>
          </cell>
          <cell r="B211" t="str">
            <v>Housing</v>
          </cell>
          <cell r="C211" t="str">
            <v>2 ASSETS</v>
          </cell>
          <cell r="D211" t="str">
            <v>1 NC Assets</v>
          </cell>
          <cell r="E211">
            <v>4500</v>
          </cell>
          <cell r="F211" t="str">
            <v>Long Term Rec</v>
          </cell>
        </row>
        <row r="212">
          <cell r="A212">
            <v>4569</v>
          </cell>
          <cell r="B212" t="str">
            <v>Prov for Bad Debt</v>
          </cell>
          <cell r="C212" t="str">
            <v>2 ASSETS</v>
          </cell>
          <cell r="D212" t="str">
            <v>1 NC Assets</v>
          </cell>
          <cell r="E212">
            <v>4500</v>
          </cell>
          <cell r="F212" t="str">
            <v>Long Term Rec</v>
          </cell>
        </row>
        <row r="213">
          <cell r="A213">
            <v>4598</v>
          </cell>
          <cell r="B213" t="str">
            <v>ST Long Term Rec</v>
          </cell>
          <cell r="C213" t="str">
            <v>2 ASSETS</v>
          </cell>
          <cell r="D213" t="str">
            <v>1 NC Assets</v>
          </cell>
          <cell r="E213">
            <v>4500</v>
          </cell>
          <cell r="F213" t="str">
            <v>Long Term Rec</v>
          </cell>
        </row>
        <row r="214">
          <cell r="A214">
            <v>4599</v>
          </cell>
          <cell r="B214">
            <v>0</v>
          </cell>
          <cell r="C214" t="str">
            <v>2 ASSETS</v>
          </cell>
          <cell r="D214" t="str">
            <v>1 NC Assets</v>
          </cell>
        </row>
        <row r="215">
          <cell r="A215">
            <v>5100</v>
          </cell>
          <cell r="B215" t="str">
            <v>Inventory</v>
          </cell>
          <cell r="C215" t="str">
            <v>2 ASSETS</v>
          </cell>
          <cell r="D215" t="str">
            <v>2 C Assets</v>
          </cell>
          <cell r="E215">
            <v>5100</v>
          </cell>
          <cell r="F215" t="str">
            <v>Inventory</v>
          </cell>
        </row>
        <row r="216">
          <cell r="A216">
            <v>5110</v>
          </cell>
          <cell r="B216" t="str">
            <v>Rate &amp; General</v>
          </cell>
          <cell r="C216" t="str">
            <v>2 ASSETS</v>
          </cell>
          <cell r="D216" t="str">
            <v>2 C Assets</v>
          </cell>
          <cell r="E216">
            <v>5100</v>
          </cell>
          <cell r="F216" t="str">
            <v>Inventory</v>
          </cell>
        </row>
        <row r="217">
          <cell r="A217">
            <v>5120</v>
          </cell>
          <cell r="B217" t="str">
            <v>Sewerage</v>
          </cell>
          <cell r="C217" t="str">
            <v>2 ASSETS</v>
          </cell>
          <cell r="D217" t="str">
            <v>2 C Assets</v>
          </cell>
          <cell r="E217">
            <v>5100</v>
          </cell>
          <cell r="F217" t="str">
            <v>Inventory</v>
          </cell>
        </row>
        <row r="218">
          <cell r="A218">
            <v>5130</v>
          </cell>
          <cell r="B218" t="str">
            <v>Electricity</v>
          </cell>
          <cell r="C218" t="str">
            <v>2 ASSETS</v>
          </cell>
          <cell r="D218" t="str">
            <v>2 C Assets</v>
          </cell>
          <cell r="E218">
            <v>5100</v>
          </cell>
          <cell r="F218" t="str">
            <v>Inventory</v>
          </cell>
        </row>
        <row r="219">
          <cell r="A219">
            <v>5140</v>
          </cell>
          <cell r="B219" t="str">
            <v>Water</v>
          </cell>
          <cell r="C219" t="str">
            <v>2 ASSETS</v>
          </cell>
          <cell r="D219" t="str">
            <v>2 C Assets</v>
          </cell>
          <cell r="E219">
            <v>5100</v>
          </cell>
          <cell r="F219" t="str">
            <v>Inventory</v>
          </cell>
        </row>
        <row r="220">
          <cell r="A220">
            <v>5198</v>
          </cell>
          <cell r="B220" t="str">
            <v>ST Inventory</v>
          </cell>
          <cell r="C220" t="str">
            <v>2 ASSETS</v>
          </cell>
          <cell r="D220" t="str">
            <v>2 C Assets</v>
          </cell>
          <cell r="E220">
            <v>5100</v>
          </cell>
          <cell r="F220" t="str">
            <v>Inventory</v>
          </cell>
        </row>
        <row r="221">
          <cell r="A221">
            <v>5199</v>
          </cell>
          <cell r="B221">
            <v>0</v>
          </cell>
          <cell r="C221" t="str">
            <v>2 ASSETS</v>
          </cell>
          <cell r="D221" t="str">
            <v>2 C Assets</v>
          </cell>
        </row>
        <row r="222">
          <cell r="A222">
            <v>5200</v>
          </cell>
          <cell r="B222" t="str">
            <v>Exchange Receivables</v>
          </cell>
          <cell r="C222" t="str">
            <v>2 ASSETS</v>
          </cell>
          <cell r="D222" t="str">
            <v>2 C Assets</v>
          </cell>
          <cell r="E222">
            <v>5200</v>
          </cell>
          <cell r="F222" t="str">
            <v>Exchange Receivables</v>
          </cell>
        </row>
        <row r="223">
          <cell r="A223">
            <v>5210</v>
          </cell>
          <cell r="B223" t="str">
            <v>Rate &amp; General</v>
          </cell>
          <cell r="C223" t="str">
            <v>2 ASSETS</v>
          </cell>
          <cell r="D223" t="str">
            <v>2 C Assets</v>
          </cell>
          <cell r="E223">
            <v>5200</v>
          </cell>
          <cell r="F223" t="str">
            <v>Exchange Receivables</v>
          </cell>
        </row>
        <row r="224">
          <cell r="A224">
            <v>5211</v>
          </cell>
          <cell r="B224" t="str">
            <v>Consumer Debtors</v>
          </cell>
          <cell r="C224" t="str">
            <v>2 ASSETS</v>
          </cell>
          <cell r="D224" t="str">
            <v>2 C Assets</v>
          </cell>
          <cell r="E224">
            <v>5200</v>
          </cell>
          <cell r="F224" t="str">
            <v>Exchange Receivables</v>
          </cell>
        </row>
        <row r="225">
          <cell r="A225">
            <v>5212</v>
          </cell>
          <cell r="B225" t="str">
            <v>Sundry Debtors</v>
          </cell>
          <cell r="C225" t="str">
            <v>2 ASSETS</v>
          </cell>
          <cell r="D225" t="str">
            <v>2 C Assets</v>
          </cell>
          <cell r="E225">
            <v>5200</v>
          </cell>
          <cell r="F225" t="str">
            <v>Exchange Receivables</v>
          </cell>
        </row>
        <row r="226">
          <cell r="A226">
            <v>5213</v>
          </cell>
          <cell r="B226" t="str">
            <v>Payments in Advance</v>
          </cell>
          <cell r="C226" t="str">
            <v>2 ASSETS</v>
          </cell>
          <cell r="D226" t="str">
            <v>2 C Assets</v>
          </cell>
          <cell r="E226">
            <v>5200</v>
          </cell>
          <cell r="F226" t="str">
            <v>Exchange Receivables</v>
          </cell>
        </row>
        <row r="227">
          <cell r="A227">
            <v>5219</v>
          </cell>
          <cell r="B227" t="str">
            <v>Prov for Bad Debt</v>
          </cell>
          <cell r="C227" t="str">
            <v>2 ASSETS</v>
          </cell>
          <cell r="D227" t="str">
            <v>2 C Assets</v>
          </cell>
          <cell r="E227">
            <v>5200</v>
          </cell>
          <cell r="F227" t="str">
            <v>Exchange Receivables</v>
          </cell>
        </row>
        <row r="228">
          <cell r="A228">
            <v>5220</v>
          </cell>
          <cell r="B228" t="str">
            <v>Sewerage</v>
          </cell>
          <cell r="C228" t="str">
            <v>2 ASSETS</v>
          </cell>
          <cell r="D228" t="str">
            <v>2 C Assets</v>
          </cell>
          <cell r="E228">
            <v>5200</v>
          </cell>
          <cell r="F228" t="str">
            <v>Exchange Receivables</v>
          </cell>
        </row>
        <row r="229">
          <cell r="A229">
            <v>5221</v>
          </cell>
          <cell r="B229" t="str">
            <v>Consumer Debtors</v>
          </cell>
          <cell r="C229" t="str">
            <v>2 ASSETS</v>
          </cell>
          <cell r="D229" t="str">
            <v>2 C Assets</v>
          </cell>
          <cell r="E229">
            <v>5200</v>
          </cell>
          <cell r="F229" t="str">
            <v>Exchange Receivables</v>
          </cell>
        </row>
        <row r="230">
          <cell r="A230">
            <v>5222</v>
          </cell>
          <cell r="B230" t="str">
            <v>Sundry Debtors</v>
          </cell>
          <cell r="C230" t="str">
            <v>2 ASSETS</v>
          </cell>
          <cell r="D230" t="str">
            <v>2 C Assets</v>
          </cell>
          <cell r="E230">
            <v>5200</v>
          </cell>
          <cell r="F230" t="str">
            <v>Exchange Receivables</v>
          </cell>
        </row>
        <row r="231">
          <cell r="A231">
            <v>5223</v>
          </cell>
          <cell r="B231" t="str">
            <v>Payments in Advance</v>
          </cell>
          <cell r="C231" t="str">
            <v>2 ASSETS</v>
          </cell>
          <cell r="D231" t="str">
            <v>2 C Assets</v>
          </cell>
          <cell r="E231">
            <v>5200</v>
          </cell>
          <cell r="F231" t="str">
            <v>Exchange Receivables</v>
          </cell>
        </row>
        <row r="232">
          <cell r="A232">
            <v>5229</v>
          </cell>
          <cell r="B232" t="str">
            <v>Prov for Bad Debt</v>
          </cell>
          <cell r="C232" t="str">
            <v>2 ASSETS</v>
          </cell>
          <cell r="D232" t="str">
            <v>2 C Assets</v>
          </cell>
          <cell r="E232">
            <v>5200</v>
          </cell>
          <cell r="F232" t="str">
            <v>Exchange Receivables</v>
          </cell>
        </row>
        <row r="233">
          <cell r="A233">
            <v>5230</v>
          </cell>
          <cell r="B233" t="str">
            <v>Electricity</v>
          </cell>
          <cell r="C233" t="str">
            <v>2 ASSETS</v>
          </cell>
          <cell r="D233" t="str">
            <v>2 C Assets</v>
          </cell>
          <cell r="E233">
            <v>5200</v>
          </cell>
          <cell r="F233" t="str">
            <v>Exchange Receivables</v>
          </cell>
        </row>
        <row r="234">
          <cell r="A234">
            <v>5231</v>
          </cell>
          <cell r="B234" t="str">
            <v>Consumer Debtors</v>
          </cell>
          <cell r="C234" t="str">
            <v>2 ASSETS</v>
          </cell>
          <cell r="D234" t="str">
            <v>2 C Assets</v>
          </cell>
          <cell r="E234">
            <v>5200</v>
          </cell>
          <cell r="F234" t="str">
            <v>Exchange Receivables</v>
          </cell>
        </row>
        <row r="235">
          <cell r="A235">
            <v>5232</v>
          </cell>
          <cell r="B235" t="str">
            <v>Sundry Debtors</v>
          </cell>
          <cell r="C235" t="str">
            <v>2 ASSETS</v>
          </cell>
          <cell r="D235" t="str">
            <v>2 C Assets</v>
          </cell>
          <cell r="E235">
            <v>5200</v>
          </cell>
          <cell r="F235" t="str">
            <v>Exchange Receivables</v>
          </cell>
        </row>
        <row r="236">
          <cell r="A236">
            <v>5233</v>
          </cell>
          <cell r="B236" t="str">
            <v>Payments in Advance</v>
          </cell>
          <cell r="C236" t="str">
            <v>2 ASSETS</v>
          </cell>
          <cell r="D236" t="str">
            <v>2 C Assets</v>
          </cell>
          <cell r="E236">
            <v>5200</v>
          </cell>
          <cell r="F236" t="str">
            <v>Exchange Receivables</v>
          </cell>
        </row>
        <row r="237">
          <cell r="A237">
            <v>5239</v>
          </cell>
          <cell r="B237" t="str">
            <v>Prov for Bad Debt</v>
          </cell>
          <cell r="C237" t="str">
            <v>2 ASSETS</v>
          </cell>
          <cell r="D237" t="str">
            <v>2 C Assets</v>
          </cell>
          <cell r="E237">
            <v>5200</v>
          </cell>
          <cell r="F237" t="str">
            <v>Exchange Receivables</v>
          </cell>
        </row>
        <row r="238">
          <cell r="A238">
            <v>5240</v>
          </cell>
          <cell r="B238" t="str">
            <v>Water</v>
          </cell>
          <cell r="C238" t="str">
            <v>2 ASSETS</v>
          </cell>
          <cell r="D238" t="str">
            <v>2 C Assets</v>
          </cell>
          <cell r="E238">
            <v>5200</v>
          </cell>
          <cell r="F238" t="str">
            <v>Exchange Receivables</v>
          </cell>
        </row>
        <row r="239">
          <cell r="A239">
            <v>5241</v>
          </cell>
          <cell r="B239" t="str">
            <v>Consumer Debtors</v>
          </cell>
          <cell r="C239" t="str">
            <v>2 ASSETS</v>
          </cell>
          <cell r="D239" t="str">
            <v>2 C Assets</v>
          </cell>
          <cell r="E239">
            <v>5200</v>
          </cell>
          <cell r="F239" t="str">
            <v>Exchange Receivables</v>
          </cell>
        </row>
        <row r="240">
          <cell r="A240">
            <v>5242</v>
          </cell>
          <cell r="B240" t="str">
            <v>Sundry Debtors</v>
          </cell>
          <cell r="C240" t="str">
            <v>2 ASSETS</v>
          </cell>
          <cell r="D240" t="str">
            <v>2 C Assets</v>
          </cell>
          <cell r="E240">
            <v>5200</v>
          </cell>
          <cell r="F240" t="str">
            <v>Exchange Receivables</v>
          </cell>
        </row>
        <row r="241">
          <cell r="A241">
            <v>5243</v>
          </cell>
          <cell r="B241" t="str">
            <v>Payments in Advance</v>
          </cell>
          <cell r="C241" t="str">
            <v>2 ASSETS</v>
          </cell>
          <cell r="D241" t="str">
            <v>2 C Assets</v>
          </cell>
          <cell r="E241">
            <v>5200</v>
          </cell>
          <cell r="F241" t="str">
            <v>Exchange Receivables</v>
          </cell>
        </row>
        <row r="242">
          <cell r="A242">
            <v>5249</v>
          </cell>
          <cell r="B242" t="str">
            <v>Prov for Bad Debt</v>
          </cell>
          <cell r="C242" t="str">
            <v>2 ASSETS</v>
          </cell>
          <cell r="D242" t="str">
            <v>2 C Assets</v>
          </cell>
          <cell r="E242">
            <v>5200</v>
          </cell>
          <cell r="F242" t="str">
            <v>Exchange Receivables</v>
          </cell>
        </row>
        <row r="243">
          <cell r="A243">
            <v>5260</v>
          </cell>
          <cell r="B243" t="str">
            <v>Housing</v>
          </cell>
          <cell r="C243" t="str">
            <v>2 ASSETS</v>
          </cell>
          <cell r="D243" t="str">
            <v>2 C Assets</v>
          </cell>
          <cell r="E243">
            <v>5200</v>
          </cell>
          <cell r="F243" t="str">
            <v>Exchange Receivables</v>
          </cell>
        </row>
        <row r="244">
          <cell r="A244">
            <v>5261</v>
          </cell>
          <cell r="B244" t="str">
            <v>Consumer Debtors</v>
          </cell>
          <cell r="C244" t="str">
            <v>2 ASSETS</v>
          </cell>
          <cell r="D244" t="str">
            <v>2 C Assets</v>
          </cell>
          <cell r="E244">
            <v>5200</v>
          </cell>
          <cell r="F244" t="str">
            <v>Exchange Receivables</v>
          </cell>
        </row>
        <row r="245">
          <cell r="A245">
            <v>5262</v>
          </cell>
          <cell r="B245" t="str">
            <v>Sundry Debtors</v>
          </cell>
          <cell r="C245" t="str">
            <v>2 ASSETS</v>
          </cell>
          <cell r="D245" t="str">
            <v>2 C Assets</v>
          </cell>
          <cell r="E245">
            <v>5200</v>
          </cell>
          <cell r="F245" t="str">
            <v>Exchange Receivables</v>
          </cell>
        </row>
        <row r="246">
          <cell r="A246">
            <v>5263</v>
          </cell>
          <cell r="B246" t="str">
            <v>Payments in Advance</v>
          </cell>
          <cell r="C246" t="str">
            <v>2 ASSETS</v>
          </cell>
          <cell r="D246" t="str">
            <v>2 C Assets</v>
          </cell>
          <cell r="E246">
            <v>5200</v>
          </cell>
          <cell r="F246" t="str">
            <v>Exchange Receivables</v>
          </cell>
        </row>
        <row r="247">
          <cell r="A247">
            <v>5269</v>
          </cell>
          <cell r="B247" t="str">
            <v>Prov for Bad Debt</v>
          </cell>
          <cell r="C247" t="str">
            <v>2 ASSETS</v>
          </cell>
          <cell r="D247" t="str">
            <v>2 C Assets</v>
          </cell>
          <cell r="E247">
            <v>5200</v>
          </cell>
          <cell r="F247" t="str">
            <v>Exchange Receivables</v>
          </cell>
        </row>
        <row r="248">
          <cell r="A248">
            <v>5298</v>
          </cell>
          <cell r="B248" t="str">
            <v>ST Consumer Debtors</v>
          </cell>
          <cell r="C248" t="str">
            <v>2 ASSETS</v>
          </cell>
          <cell r="D248" t="str">
            <v>2 C Assets</v>
          </cell>
          <cell r="E248">
            <v>5200</v>
          </cell>
          <cell r="F248" t="str">
            <v>Exchange Receivables</v>
          </cell>
        </row>
        <row r="249">
          <cell r="A249">
            <v>5299</v>
          </cell>
          <cell r="B249">
            <v>0</v>
          </cell>
          <cell r="C249" t="str">
            <v>2 ASSETS</v>
          </cell>
          <cell r="D249" t="str">
            <v>2 C Assets</v>
          </cell>
        </row>
        <row r="250">
          <cell r="A250">
            <v>5300</v>
          </cell>
          <cell r="B250" t="str">
            <v>Non-Exchange Receive</v>
          </cell>
          <cell r="C250" t="str">
            <v>2 ASSETS</v>
          </cell>
          <cell r="D250" t="str">
            <v>2 C Assets</v>
          </cell>
          <cell r="E250">
            <v>5300</v>
          </cell>
          <cell r="F250" t="str">
            <v>Non-Exchange Receive</v>
          </cell>
        </row>
        <row r="251">
          <cell r="A251">
            <v>5310</v>
          </cell>
          <cell r="B251" t="str">
            <v>Rate &amp; General</v>
          </cell>
          <cell r="C251" t="str">
            <v>2 ASSETS</v>
          </cell>
          <cell r="D251" t="str">
            <v>2 C Assets</v>
          </cell>
          <cell r="E251">
            <v>5300</v>
          </cell>
          <cell r="F251" t="str">
            <v>Non-Exchange Receive</v>
          </cell>
        </row>
        <row r="252">
          <cell r="A252">
            <v>5311</v>
          </cell>
          <cell r="B252" t="str">
            <v>Payments in Advance</v>
          </cell>
          <cell r="C252" t="str">
            <v>2 ASSETS</v>
          </cell>
          <cell r="D252" t="str">
            <v>2 C Assets</v>
          </cell>
          <cell r="E252">
            <v>5300</v>
          </cell>
          <cell r="F252" t="str">
            <v>Non-Exchange Receive</v>
          </cell>
        </row>
        <row r="253">
          <cell r="A253">
            <v>5312</v>
          </cell>
          <cell r="B253" t="str">
            <v>Payments in Advance</v>
          </cell>
          <cell r="C253" t="str">
            <v>2 ASSETS</v>
          </cell>
          <cell r="D253" t="str">
            <v>2 C Assets</v>
          </cell>
          <cell r="E253">
            <v>5300</v>
          </cell>
          <cell r="F253" t="str">
            <v>Non-Exchange Receive</v>
          </cell>
        </row>
        <row r="254">
          <cell r="A254">
            <v>5313</v>
          </cell>
          <cell r="B254" t="str">
            <v>Sundry Debtors</v>
          </cell>
          <cell r="C254" t="str">
            <v>2 ASSETS</v>
          </cell>
          <cell r="D254" t="str">
            <v>2 C Assets</v>
          </cell>
          <cell r="E254">
            <v>5300</v>
          </cell>
          <cell r="F254" t="str">
            <v>Non-Exchange Receive</v>
          </cell>
        </row>
        <row r="255">
          <cell r="A255">
            <v>5314</v>
          </cell>
          <cell r="B255" t="str">
            <v>Gov Subs and Grants</v>
          </cell>
          <cell r="C255" t="str">
            <v>2 ASSETS</v>
          </cell>
          <cell r="D255" t="str">
            <v>2 C Assets</v>
          </cell>
          <cell r="E255">
            <v>5300</v>
          </cell>
          <cell r="F255" t="str">
            <v>Non-Exchange Receive</v>
          </cell>
        </row>
        <row r="256">
          <cell r="A256">
            <v>5319</v>
          </cell>
          <cell r="B256" t="str">
            <v>Prov for Bad Debt</v>
          </cell>
          <cell r="C256" t="str">
            <v>2 ASSETS</v>
          </cell>
          <cell r="D256" t="str">
            <v>2 C Assets</v>
          </cell>
          <cell r="E256">
            <v>5300</v>
          </cell>
          <cell r="F256" t="str">
            <v>Non-Exchange Receive</v>
          </cell>
        </row>
        <row r="257">
          <cell r="A257">
            <v>5320</v>
          </cell>
          <cell r="B257" t="str">
            <v>Sewerage</v>
          </cell>
          <cell r="C257" t="str">
            <v>2 ASSETS</v>
          </cell>
          <cell r="D257" t="str">
            <v>2 C Assets</v>
          </cell>
          <cell r="E257">
            <v>5300</v>
          </cell>
          <cell r="F257" t="str">
            <v>Non-Exchange Receive</v>
          </cell>
        </row>
        <row r="258">
          <cell r="A258">
            <v>5321</v>
          </cell>
          <cell r="B258" t="str">
            <v>Payments in Advance</v>
          </cell>
          <cell r="C258" t="str">
            <v>2 ASSETS</v>
          </cell>
          <cell r="D258" t="str">
            <v>2 C Assets</v>
          </cell>
          <cell r="E258">
            <v>5300</v>
          </cell>
          <cell r="F258" t="str">
            <v>Non-Exchange Receive</v>
          </cell>
        </row>
        <row r="259">
          <cell r="A259">
            <v>5324</v>
          </cell>
          <cell r="B259" t="str">
            <v>Gov Subs and Grants</v>
          </cell>
          <cell r="C259" t="str">
            <v>2 ASSETS</v>
          </cell>
          <cell r="D259" t="str">
            <v>2 C Assets</v>
          </cell>
          <cell r="E259">
            <v>5300</v>
          </cell>
          <cell r="F259" t="str">
            <v>Non-Exchange Receive</v>
          </cell>
        </row>
        <row r="260">
          <cell r="A260">
            <v>5330</v>
          </cell>
          <cell r="B260" t="str">
            <v>Electricity</v>
          </cell>
          <cell r="C260" t="str">
            <v>2 ASSETS</v>
          </cell>
          <cell r="D260" t="str">
            <v>2 C Assets</v>
          </cell>
          <cell r="E260">
            <v>5300</v>
          </cell>
          <cell r="F260" t="str">
            <v>Non-Exchange Receive</v>
          </cell>
        </row>
        <row r="261">
          <cell r="A261">
            <v>5331</v>
          </cell>
          <cell r="B261" t="str">
            <v>Payments in Advance</v>
          </cell>
          <cell r="C261" t="str">
            <v>2 ASSETS</v>
          </cell>
          <cell r="D261" t="str">
            <v>2 C Assets</v>
          </cell>
          <cell r="E261">
            <v>5300</v>
          </cell>
          <cell r="F261" t="str">
            <v>Non-Exchange Receive</v>
          </cell>
        </row>
        <row r="262">
          <cell r="A262">
            <v>5333</v>
          </cell>
          <cell r="B262" t="str">
            <v>Sundry Debtors</v>
          </cell>
          <cell r="C262" t="str">
            <v>2 ASSETS</v>
          </cell>
          <cell r="D262" t="str">
            <v>2 C Assets</v>
          </cell>
          <cell r="E262">
            <v>5300</v>
          </cell>
          <cell r="F262" t="str">
            <v>Non-Exchange Receive</v>
          </cell>
        </row>
        <row r="263">
          <cell r="A263">
            <v>5334</v>
          </cell>
          <cell r="B263" t="str">
            <v>Gov Subs and Grants</v>
          </cell>
          <cell r="C263" t="str">
            <v>2 ASSETS</v>
          </cell>
          <cell r="D263" t="str">
            <v>2 C Assets</v>
          </cell>
          <cell r="E263">
            <v>5300</v>
          </cell>
          <cell r="F263" t="str">
            <v>Non-Exchange Receive</v>
          </cell>
        </row>
        <row r="264">
          <cell r="A264">
            <v>5339</v>
          </cell>
          <cell r="B264" t="str">
            <v>Bad Debt Provision</v>
          </cell>
          <cell r="C264" t="str">
            <v>2 ASSETS</v>
          </cell>
          <cell r="D264" t="str">
            <v>2 C Assets</v>
          </cell>
          <cell r="E264">
            <v>5300</v>
          </cell>
          <cell r="F264" t="str">
            <v>Non-Exchange Receive</v>
          </cell>
        </row>
        <row r="265">
          <cell r="A265">
            <v>5340</v>
          </cell>
          <cell r="B265" t="str">
            <v>Water</v>
          </cell>
          <cell r="C265" t="str">
            <v>2 ASSETS</v>
          </cell>
          <cell r="D265" t="str">
            <v>2 C Assets</v>
          </cell>
          <cell r="E265">
            <v>5300</v>
          </cell>
          <cell r="F265" t="str">
            <v>Non-Exchange Receive</v>
          </cell>
        </row>
        <row r="266">
          <cell r="A266">
            <v>5341</v>
          </cell>
          <cell r="B266" t="str">
            <v>Payments In Advance</v>
          </cell>
          <cell r="C266" t="str">
            <v>2 ASSETS</v>
          </cell>
          <cell r="D266" t="str">
            <v>2 C Assets</v>
          </cell>
          <cell r="E266">
            <v>5300</v>
          </cell>
          <cell r="F266" t="str">
            <v>Non-Exchange Receive</v>
          </cell>
        </row>
        <row r="267">
          <cell r="A267">
            <v>5344</v>
          </cell>
          <cell r="B267" t="str">
            <v>Gov Subs and Grants</v>
          </cell>
          <cell r="C267" t="str">
            <v>2 ASSETS</v>
          </cell>
          <cell r="D267" t="str">
            <v>2 C Assets</v>
          </cell>
          <cell r="E267">
            <v>5300</v>
          </cell>
          <cell r="F267" t="str">
            <v>Non-Exchange Receive</v>
          </cell>
        </row>
        <row r="268">
          <cell r="A268">
            <v>5360</v>
          </cell>
          <cell r="B268" t="str">
            <v>Housing</v>
          </cell>
          <cell r="C268" t="str">
            <v>2 ASSETS</v>
          </cell>
          <cell r="D268" t="str">
            <v>2 C Assets</v>
          </cell>
          <cell r="E268">
            <v>5300</v>
          </cell>
          <cell r="F268" t="str">
            <v>Non-Exchange Receive</v>
          </cell>
        </row>
        <row r="269">
          <cell r="A269">
            <v>5361</v>
          </cell>
          <cell r="B269" t="str">
            <v>Payments in Advance</v>
          </cell>
          <cell r="C269" t="str">
            <v>2 ASSETS</v>
          </cell>
          <cell r="D269" t="str">
            <v>2 C Assets</v>
          </cell>
          <cell r="E269">
            <v>5300</v>
          </cell>
          <cell r="F269" t="str">
            <v>Non-Exchange Receive</v>
          </cell>
        </row>
        <row r="270">
          <cell r="A270">
            <v>5363</v>
          </cell>
          <cell r="B270" t="str">
            <v>Sundry Debtors</v>
          </cell>
          <cell r="C270" t="str">
            <v>2 ASSETS</v>
          </cell>
          <cell r="D270" t="str">
            <v>2 C Assets</v>
          </cell>
          <cell r="E270">
            <v>5300</v>
          </cell>
          <cell r="F270" t="str">
            <v>Non-Exchange Receive</v>
          </cell>
        </row>
        <row r="271">
          <cell r="A271">
            <v>5364</v>
          </cell>
          <cell r="B271" t="str">
            <v>Gov Subs and Grants</v>
          </cell>
          <cell r="C271" t="str">
            <v>2 ASSETS</v>
          </cell>
          <cell r="D271" t="str">
            <v>2 C Assets</v>
          </cell>
          <cell r="E271">
            <v>5300</v>
          </cell>
          <cell r="F271" t="str">
            <v>Non-Exchange Receive</v>
          </cell>
        </row>
        <row r="272">
          <cell r="A272">
            <v>5398</v>
          </cell>
          <cell r="B272" t="str">
            <v>ST Non-Exchange</v>
          </cell>
          <cell r="C272" t="str">
            <v>2 ASSETS</v>
          </cell>
          <cell r="D272" t="str">
            <v>2 C Assets</v>
          </cell>
          <cell r="E272">
            <v>5300</v>
          </cell>
          <cell r="F272" t="str">
            <v>Non-Exchange Receive</v>
          </cell>
        </row>
        <row r="273">
          <cell r="A273">
            <v>5399</v>
          </cell>
          <cell r="B273">
            <v>0</v>
          </cell>
          <cell r="C273" t="str">
            <v>2 ASSETS</v>
          </cell>
          <cell r="D273" t="str">
            <v>2 C Assets</v>
          </cell>
        </row>
        <row r="274">
          <cell r="A274">
            <v>5400</v>
          </cell>
          <cell r="B274" t="str">
            <v>Unpaid grants &amp; subs</v>
          </cell>
          <cell r="C274" t="str">
            <v>2 ASSETS</v>
          </cell>
          <cell r="D274" t="str">
            <v>2 C Assets</v>
          </cell>
          <cell r="E274">
            <v>5400</v>
          </cell>
          <cell r="F274" t="str">
            <v>Unpaid grants &amp; subs</v>
          </cell>
        </row>
        <row r="275">
          <cell r="A275">
            <v>5410</v>
          </cell>
          <cell r="B275" t="str">
            <v>Rate &amp; General</v>
          </cell>
          <cell r="C275" t="str">
            <v>2 ASSETS</v>
          </cell>
          <cell r="D275" t="str">
            <v>2 C Assets</v>
          </cell>
          <cell r="E275">
            <v>5400</v>
          </cell>
          <cell r="F275" t="str">
            <v>Unpaid grants &amp; subs</v>
          </cell>
        </row>
        <row r="276">
          <cell r="A276">
            <v>5420</v>
          </cell>
          <cell r="B276" t="str">
            <v>Sewerage</v>
          </cell>
          <cell r="C276" t="str">
            <v>2 ASSETS</v>
          </cell>
          <cell r="D276" t="str">
            <v>2 C Assets</v>
          </cell>
          <cell r="E276">
            <v>5400</v>
          </cell>
          <cell r="F276" t="str">
            <v>Unpaid grants &amp; subs</v>
          </cell>
        </row>
        <row r="277">
          <cell r="A277">
            <v>5430</v>
          </cell>
          <cell r="B277" t="str">
            <v>Electricity</v>
          </cell>
          <cell r="C277" t="str">
            <v>2 ASSETS</v>
          </cell>
          <cell r="D277" t="str">
            <v>2 C Assets</v>
          </cell>
          <cell r="E277">
            <v>5400</v>
          </cell>
          <cell r="F277" t="str">
            <v>Unpaid grants &amp; subs</v>
          </cell>
        </row>
        <row r="278">
          <cell r="A278">
            <v>5440</v>
          </cell>
          <cell r="B278" t="str">
            <v>Water</v>
          </cell>
          <cell r="C278" t="str">
            <v>2 ASSETS</v>
          </cell>
          <cell r="D278" t="str">
            <v>2 C Assets</v>
          </cell>
          <cell r="E278">
            <v>5400</v>
          </cell>
          <cell r="F278" t="str">
            <v>Unpaid grants &amp; subs</v>
          </cell>
        </row>
        <row r="279">
          <cell r="A279">
            <v>5460</v>
          </cell>
          <cell r="B279" t="str">
            <v>Housing</v>
          </cell>
          <cell r="C279" t="str">
            <v>2 ASSETS</v>
          </cell>
          <cell r="D279" t="str">
            <v>2 C Assets</v>
          </cell>
          <cell r="E279">
            <v>5400</v>
          </cell>
          <cell r="F279" t="str">
            <v>Unpaid grants &amp; subs</v>
          </cell>
        </row>
        <row r="280">
          <cell r="A280">
            <v>5498</v>
          </cell>
          <cell r="B280" t="str">
            <v>ST Unpaid Grants</v>
          </cell>
          <cell r="C280" t="str">
            <v>2 ASSETS</v>
          </cell>
          <cell r="D280" t="str">
            <v>2 C Assets</v>
          </cell>
          <cell r="E280">
            <v>5400</v>
          </cell>
          <cell r="F280" t="str">
            <v>Unpaid grants &amp; subs</v>
          </cell>
        </row>
        <row r="281">
          <cell r="A281">
            <v>5499</v>
          </cell>
          <cell r="C281" t="str">
            <v>2 ASSETS</v>
          </cell>
          <cell r="D281" t="str">
            <v>2 C Assets</v>
          </cell>
        </row>
        <row r="282">
          <cell r="A282">
            <v>5500</v>
          </cell>
          <cell r="B282" t="str">
            <v>S Term Invest Dep</v>
          </cell>
          <cell r="C282" t="str">
            <v>2 ASSETS</v>
          </cell>
          <cell r="D282" t="str">
            <v>2 C Assets</v>
          </cell>
          <cell r="E282">
            <v>5500</v>
          </cell>
          <cell r="F282" t="str">
            <v>S Term Invest Dep</v>
          </cell>
        </row>
        <row r="283">
          <cell r="A283">
            <v>5510</v>
          </cell>
          <cell r="B283" t="str">
            <v>Rate and General</v>
          </cell>
          <cell r="C283" t="str">
            <v>2 ASSETS</v>
          </cell>
          <cell r="D283" t="str">
            <v>2 C Assets</v>
          </cell>
          <cell r="E283">
            <v>5500</v>
          </cell>
          <cell r="F283" t="str">
            <v>S Term Invest Dep</v>
          </cell>
        </row>
        <row r="284">
          <cell r="A284">
            <v>5598</v>
          </cell>
          <cell r="B284" t="str">
            <v>ST S Term Inv Dep</v>
          </cell>
          <cell r="C284" t="str">
            <v>2 ASSETS</v>
          </cell>
          <cell r="D284" t="str">
            <v>2 C Assets</v>
          </cell>
          <cell r="E284">
            <v>5500</v>
          </cell>
          <cell r="F284" t="str">
            <v>S Term Invest Dep</v>
          </cell>
        </row>
        <row r="285">
          <cell r="A285">
            <v>5599</v>
          </cell>
          <cell r="B285">
            <v>0</v>
          </cell>
          <cell r="C285" t="str">
            <v>2 ASSETS</v>
          </cell>
          <cell r="D285" t="str">
            <v>2 C Assets</v>
          </cell>
        </row>
        <row r="286">
          <cell r="A286">
            <v>5600</v>
          </cell>
          <cell r="B286" t="str">
            <v>VAT</v>
          </cell>
          <cell r="C286" t="str">
            <v>2 ASSETS</v>
          </cell>
          <cell r="D286" t="str">
            <v>2 C Assets</v>
          </cell>
          <cell r="E286">
            <v>5600</v>
          </cell>
          <cell r="F286" t="str">
            <v>VAT</v>
          </cell>
        </row>
        <row r="287">
          <cell r="A287">
            <v>5698</v>
          </cell>
          <cell r="B287" t="str">
            <v>ST VAT</v>
          </cell>
          <cell r="C287" t="str">
            <v>2 ASSETS</v>
          </cell>
          <cell r="D287" t="str">
            <v>2 C Assets</v>
          </cell>
          <cell r="E287">
            <v>5600</v>
          </cell>
          <cell r="F287" t="str">
            <v>VAT</v>
          </cell>
        </row>
        <row r="288">
          <cell r="A288">
            <v>5699</v>
          </cell>
          <cell r="B288">
            <v>0</v>
          </cell>
          <cell r="C288" t="str">
            <v>2 ASSETS</v>
          </cell>
          <cell r="D288" t="str">
            <v>2 C Assets</v>
          </cell>
        </row>
        <row r="289">
          <cell r="A289">
            <v>5700</v>
          </cell>
          <cell r="B289" t="str">
            <v>Oper Lease Asset</v>
          </cell>
          <cell r="C289" t="str">
            <v>2 ASSETS</v>
          </cell>
          <cell r="D289" t="str">
            <v>2 C Assets</v>
          </cell>
          <cell r="E289">
            <v>5700</v>
          </cell>
          <cell r="F289" t="str">
            <v>Oper Lease Asset</v>
          </cell>
        </row>
        <row r="290">
          <cell r="A290">
            <v>5710</v>
          </cell>
          <cell r="B290" t="str">
            <v>Rates and General</v>
          </cell>
          <cell r="C290" t="str">
            <v>2 ASSETS</v>
          </cell>
          <cell r="D290" t="str">
            <v>2 C Assets</v>
          </cell>
          <cell r="E290">
            <v>5700</v>
          </cell>
          <cell r="F290" t="str">
            <v>Oper Lease Asset</v>
          </cell>
        </row>
        <row r="291">
          <cell r="A291">
            <v>5798</v>
          </cell>
          <cell r="B291" t="str">
            <v>ST Oper Lease Asset</v>
          </cell>
          <cell r="C291" t="str">
            <v>2 ASSETS</v>
          </cell>
          <cell r="D291" t="str">
            <v>2 C Assets</v>
          </cell>
          <cell r="E291">
            <v>5700</v>
          </cell>
          <cell r="F291" t="str">
            <v>Oper Lease Asset</v>
          </cell>
        </row>
        <row r="292">
          <cell r="A292">
            <v>5799</v>
          </cell>
          <cell r="B292">
            <v>0</v>
          </cell>
          <cell r="C292" t="str">
            <v>2 ASSETS</v>
          </cell>
          <cell r="D292" t="str">
            <v>2 C Assets</v>
          </cell>
        </row>
        <row r="293">
          <cell r="A293">
            <v>5800</v>
          </cell>
          <cell r="B293" t="str">
            <v>Bank Balances &amp; Cash</v>
          </cell>
          <cell r="C293" t="str">
            <v>2 ASSETS</v>
          </cell>
          <cell r="D293" t="str">
            <v>2 C Assets</v>
          </cell>
          <cell r="E293">
            <v>5800</v>
          </cell>
          <cell r="F293" t="str">
            <v>Bank Balances &amp; Cash</v>
          </cell>
        </row>
        <row r="294">
          <cell r="A294">
            <v>5801</v>
          </cell>
          <cell r="B294" t="str">
            <v>Wages Cash Control</v>
          </cell>
          <cell r="C294" t="str">
            <v>2 ASSETS</v>
          </cell>
          <cell r="D294" t="str">
            <v>2 C Assets</v>
          </cell>
          <cell r="E294">
            <v>5800</v>
          </cell>
          <cell r="F294" t="str">
            <v>Bank Balances &amp; Cash</v>
          </cell>
        </row>
        <row r="295">
          <cell r="A295">
            <v>5802</v>
          </cell>
          <cell r="B295" t="str">
            <v>Cash Control</v>
          </cell>
          <cell r="C295" t="str">
            <v>2 ASSETS</v>
          </cell>
          <cell r="D295" t="str">
            <v>2 C Assets</v>
          </cell>
          <cell r="E295">
            <v>5800</v>
          </cell>
          <cell r="F295" t="str">
            <v>Bank Balances &amp; Cash</v>
          </cell>
        </row>
        <row r="296">
          <cell r="A296">
            <v>5803</v>
          </cell>
          <cell r="B296" t="str">
            <v>Petty Cash</v>
          </cell>
          <cell r="C296" t="str">
            <v>2 ASSETS</v>
          </cell>
          <cell r="D296" t="str">
            <v>2 C Assets</v>
          </cell>
          <cell r="E296">
            <v>5800</v>
          </cell>
          <cell r="F296" t="str">
            <v>Bank Balances &amp; Cash</v>
          </cell>
        </row>
        <row r="297">
          <cell r="A297">
            <v>5898</v>
          </cell>
          <cell r="B297" t="str">
            <v>ST Bank And Cash</v>
          </cell>
          <cell r="C297" t="str">
            <v>2 ASSETS</v>
          </cell>
          <cell r="D297" t="str">
            <v>2 C Assets</v>
          </cell>
          <cell r="E297">
            <v>5800</v>
          </cell>
          <cell r="F297" t="str">
            <v>Bank Balances &amp; Cash</v>
          </cell>
        </row>
        <row r="298">
          <cell r="A298">
            <v>5899</v>
          </cell>
          <cell r="B298">
            <v>0</v>
          </cell>
          <cell r="C298" t="str">
            <v>2 ASSETS</v>
          </cell>
          <cell r="D298" t="str">
            <v>2 C Assets</v>
          </cell>
        </row>
        <row r="299">
          <cell r="A299">
            <v>9000</v>
          </cell>
          <cell r="B299" t="str">
            <v>Total Assets</v>
          </cell>
          <cell r="C299" t="str">
            <v>2 ASSETS</v>
          </cell>
          <cell r="D299" t="str">
            <v>2 C Assets</v>
          </cell>
        </row>
        <row r="300">
          <cell r="A300">
            <v>9500</v>
          </cell>
          <cell r="C300" t="str">
            <v>2 ASSETS</v>
          </cell>
          <cell r="D300" t="str">
            <v>2 C Assets</v>
          </cell>
        </row>
        <row r="301">
          <cell r="A301">
            <v>9999</v>
          </cell>
          <cell r="B301" t="str">
            <v>Used by Reports Only</v>
          </cell>
          <cell r="C301" t="str">
            <v>2 ASSETS</v>
          </cell>
          <cell r="D301" t="str">
            <v>2 C Assets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ournals"/>
      <sheetName val="Main Ledger 2003"/>
      <sheetName val="Balansstaat"/>
      <sheetName val="Cash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 (PROPOSED)"/>
      <sheetName val="Item"/>
      <sheetName val="5.Net Assets"/>
      <sheetName val="6.Project"/>
      <sheetName val="7.Regional Identifier"/>
      <sheetName val="Sheet1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USTOMER SUMMARY"/>
      <sheetName val="FBE"/>
      <sheetName val="Summary"/>
      <sheetName val="Tariff Structure to complete"/>
      <sheetName val="MSCOA - Tariff Structure"/>
      <sheetName val="Annexure A"/>
      <sheetName val="Tariff Rand Values "/>
      <sheetName val="Budget Office SC"/>
      <sheetName val="SCOA 5.3"/>
      <sheetName val="BP091-TARIFF-CENTLE-EL"/>
      <sheetName val="BUDGET FIGURES - APPROVED"/>
      <sheetName val="Lenka - mSCOA MAPPING"/>
      <sheetName val="Tariff - RAND VALUES"/>
      <sheetName val="V5.1 (SCOA FRAMWORK)"/>
      <sheetName val="R-Value"/>
      <sheetName val="CFO - 1"/>
      <sheetName val="CFO - 2 Presen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8">
          <cell r="R98">
            <v>2788523544.9903593</v>
          </cell>
        </row>
        <row r="104">
          <cell r="R104">
            <v>2808318118.0570917</v>
          </cell>
        </row>
        <row r="111">
          <cell r="R111">
            <v>3014393952.1345787</v>
          </cell>
        </row>
        <row r="115">
          <cell r="R115">
            <v>33461497.095145356</v>
          </cell>
        </row>
        <row r="119">
          <cell r="R119">
            <v>3171745316.4360042</v>
          </cell>
        </row>
        <row r="123">
          <cell r="R123">
            <v>3194260222.0490661</v>
          </cell>
        </row>
      </sheetData>
      <sheetData sheetId="7" refreshError="1">
        <row r="2">
          <cell r="B2">
            <v>-2788523544.54</v>
          </cell>
          <cell r="C2">
            <v>-2880964674.6779203</v>
          </cell>
          <cell r="D2">
            <v>-3024466979.0624599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8"/>
  <sheetViews>
    <sheetView workbookViewId="0">
      <selection activeCell="J8" sqref="J8"/>
    </sheetView>
  </sheetViews>
  <sheetFormatPr defaultColWidth="9.140625" defaultRowHeight="12.75" x14ac:dyDescent="0.2"/>
  <cols>
    <col min="1" max="1" width="24.5703125" style="3" customWidth="1"/>
    <col min="2" max="2" width="31.85546875" style="3" customWidth="1"/>
    <col min="3" max="4" width="12.7109375" style="30" hidden="1" customWidth="1"/>
    <col min="5" max="5" width="13.140625" style="3" hidden="1" customWidth="1"/>
    <col min="6" max="6" width="14.7109375" style="189" hidden="1" customWidth="1"/>
    <col min="7" max="7" width="12.5703125" style="189" hidden="1" customWidth="1"/>
    <col min="8" max="8" width="15.42578125" style="3" customWidth="1"/>
    <col min="9" max="9" width="12.42578125" style="190" customWidth="1"/>
    <col min="10" max="10" width="10.42578125" style="190" customWidth="1"/>
    <col min="11" max="11" width="12.28515625" style="3" customWidth="1"/>
    <col min="12" max="12" width="12.42578125" style="30" customWidth="1"/>
    <col min="13" max="13" width="11" style="30" customWidth="1"/>
    <col min="14" max="14" width="13.42578125" style="3" customWidth="1"/>
    <col min="15" max="16384" width="9.140625" style="3"/>
  </cols>
  <sheetData>
    <row r="1" spans="1:16" ht="18" customHeight="1" x14ac:dyDescent="0.3">
      <c r="A1" s="150" t="s">
        <v>0</v>
      </c>
      <c r="B1" s="151"/>
      <c r="C1" s="152"/>
      <c r="D1" s="152"/>
      <c r="E1" s="153"/>
      <c r="F1" s="154"/>
      <c r="G1" s="154"/>
      <c r="H1" s="155"/>
      <c r="I1" s="156"/>
      <c r="J1" s="156"/>
      <c r="K1" s="2"/>
      <c r="L1" s="1"/>
      <c r="M1" s="1"/>
      <c r="N1" s="157" t="s">
        <v>1</v>
      </c>
      <c r="O1" s="157"/>
      <c r="P1" s="158"/>
    </row>
    <row r="2" spans="1:16" ht="15.75" x14ac:dyDescent="0.25">
      <c r="A2" s="159" t="s">
        <v>2</v>
      </c>
      <c r="B2" s="160"/>
      <c r="C2" s="161"/>
      <c r="D2" s="161"/>
      <c r="E2" s="160"/>
      <c r="F2" s="162"/>
      <c r="G2" s="162"/>
      <c r="H2" s="160"/>
      <c r="I2" s="163"/>
      <c r="J2" s="163"/>
      <c r="K2" s="4"/>
      <c r="L2" s="5"/>
      <c r="M2" s="5"/>
      <c r="N2" s="4"/>
      <c r="O2" s="4"/>
      <c r="P2" s="6"/>
    </row>
    <row r="3" spans="1:16" x14ac:dyDescent="0.2">
      <c r="A3" s="4"/>
      <c r="B3" s="4"/>
      <c r="C3" s="5"/>
      <c r="D3" s="5"/>
      <c r="E3" s="7"/>
      <c r="F3" s="164"/>
      <c r="G3" s="164"/>
      <c r="H3" s="4"/>
      <c r="I3" s="163"/>
      <c r="J3" s="163"/>
      <c r="K3" s="4"/>
      <c r="L3" s="5"/>
      <c r="M3" s="5"/>
      <c r="N3" s="8"/>
      <c r="O3" s="4"/>
      <c r="P3" s="6"/>
    </row>
    <row r="4" spans="1:16" ht="12.75" customHeight="1" x14ac:dyDescent="0.2">
      <c r="A4" s="165" t="s">
        <v>3</v>
      </c>
      <c r="B4" s="165"/>
      <c r="C4" s="166" t="s">
        <v>4</v>
      </c>
      <c r="D4" s="166"/>
      <c r="E4" s="146" t="s">
        <v>5</v>
      </c>
      <c r="F4" s="167" t="s">
        <v>6</v>
      </c>
      <c r="G4" s="168"/>
      <c r="H4" s="146" t="s">
        <v>7</v>
      </c>
      <c r="I4" s="169" t="s">
        <v>8</v>
      </c>
      <c r="J4" s="170"/>
      <c r="K4" s="146" t="s">
        <v>9</v>
      </c>
      <c r="L4" s="143" t="s">
        <v>10</v>
      </c>
      <c r="M4" s="145"/>
      <c r="N4" s="146" t="s">
        <v>9</v>
      </c>
      <c r="O4" s="143" t="s">
        <v>11</v>
      </c>
      <c r="P4" s="144"/>
    </row>
    <row r="5" spans="1:16" x14ac:dyDescent="0.2">
      <c r="A5" s="171"/>
      <c r="B5" s="171"/>
      <c r="C5" s="172" t="s">
        <v>12</v>
      </c>
      <c r="D5" s="172" t="s">
        <v>13</v>
      </c>
      <c r="E5" s="146"/>
      <c r="F5" s="173" t="s">
        <v>12</v>
      </c>
      <c r="G5" s="173" t="s">
        <v>13</v>
      </c>
      <c r="H5" s="146"/>
      <c r="I5" s="174" t="s">
        <v>12</v>
      </c>
      <c r="J5" s="174" t="s">
        <v>13</v>
      </c>
      <c r="K5" s="146"/>
      <c r="L5" s="9" t="s">
        <v>12</v>
      </c>
      <c r="M5" s="9" t="s">
        <v>13</v>
      </c>
      <c r="N5" s="146"/>
      <c r="O5" s="9" t="s">
        <v>12</v>
      </c>
      <c r="P5" s="10" t="s">
        <v>13</v>
      </c>
    </row>
    <row r="6" spans="1:16" s="17" customFormat="1" x14ac:dyDescent="0.2">
      <c r="A6" s="175" t="s">
        <v>14</v>
      </c>
      <c r="B6" s="11"/>
      <c r="C6" s="12">
        <v>1.0049999999999999</v>
      </c>
      <c r="D6" s="12">
        <v>1.2766</v>
      </c>
      <c r="E6" s="14">
        <v>0.13074417587762288</v>
      </c>
      <c r="F6" s="176">
        <v>1.1364000000000001</v>
      </c>
      <c r="G6" s="176">
        <v>1.4435</v>
      </c>
      <c r="H6" s="14">
        <v>6.2200000000000033E-2</v>
      </c>
      <c r="I6" s="177">
        <v>1.20708408</v>
      </c>
      <c r="J6" s="177">
        <v>1.5332857</v>
      </c>
      <c r="K6" s="14">
        <v>4.5999999999999874E-2</v>
      </c>
      <c r="L6" s="13">
        <v>1.2626099476799999</v>
      </c>
      <c r="M6" s="13">
        <v>1.6038168421999999</v>
      </c>
      <c r="N6" s="14">
        <v>4.6000000000000041E-2</v>
      </c>
      <c r="O6" s="15">
        <v>1.32069000527328</v>
      </c>
      <c r="P6" s="16">
        <v>1.6775924169411998</v>
      </c>
    </row>
    <row r="7" spans="1:16" x14ac:dyDescent="0.2">
      <c r="A7" s="24" t="s">
        <v>15</v>
      </c>
      <c r="B7" s="4"/>
      <c r="C7" s="18">
        <v>1.0696000000000001</v>
      </c>
      <c r="D7" s="18">
        <v>1.3631</v>
      </c>
      <c r="E7" s="7">
        <v>0.1307101551816065</v>
      </c>
      <c r="F7" s="178">
        <v>1.2094</v>
      </c>
      <c r="G7" s="178">
        <v>1.5412999999999999</v>
      </c>
      <c r="H7" s="7">
        <v>6.2200000000000033E-2</v>
      </c>
      <c r="I7" s="177">
        <v>1.2846246800000001</v>
      </c>
      <c r="J7" s="177">
        <v>1.6371688599999998</v>
      </c>
      <c r="K7" s="7">
        <v>4.6000000000000041E-2</v>
      </c>
      <c r="L7" s="13">
        <v>1.34371741528</v>
      </c>
      <c r="M7" s="13">
        <v>1.7124786275599999</v>
      </c>
      <c r="N7" s="14">
        <v>4.6000000000000041E-2</v>
      </c>
      <c r="O7" s="15">
        <v>1.4055284163828801</v>
      </c>
      <c r="P7" s="16">
        <v>1.7912526444277599</v>
      </c>
    </row>
    <row r="8" spans="1:16" x14ac:dyDescent="0.2">
      <c r="A8" s="24" t="s">
        <v>16</v>
      </c>
      <c r="B8" s="4"/>
      <c r="C8" s="18">
        <v>1.4595</v>
      </c>
      <c r="D8" s="18">
        <v>1.617</v>
      </c>
      <c r="E8" s="7">
        <v>0.13071579841877895</v>
      </c>
      <c r="F8" s="178">
        <v>1.6503000000000001</v>
      </c>
      <c r="G8" s="178">
        <v>1.8283</v>
      </c>
      <c r="H8" s="7">
        <v>6.2200000000000033E-2</v>
      </c>
      <c r="I8" s="177">
        <v>1.7529486600000002</v>
      </c>
      <c r="J8" s="177">
        <v>1.9420202600000001</v>
      </c>
      <c r="K8" s="7">
        <v>4.6000000000000041E-2</v>
      </c>
      <c r="L8" s="13">
        <v>1.8335842983600001</v>
      </c>
      <c r="M8" s="13">
        <v>2.0313531919600001</v>
      </c>
      <c r="N8" s="14">
        <v>4.6000000000000041E-2</v>
      </c>
      <c r="O8" s="15">
        <v>1.9179291760845603</v>
      </c>
      <c r="P8" s="16">
        <v>2.12479543879016</v>
      </c>
    </row>
    <row r="9" spans="1:16" x14ac:dyDescent="0.2">
      <c r="A9" s="171"/>
      <c r="B9" s="171" t="s">
        <v>17</v>
      </c>
      <c r="C9" s="172">
        <v>2.0746000000000002</v>
      </c>
      <c r="D9" s="172">
        <v>2.6396999999999999</v>
      </c>
      <c r="E9" s="179">
        <v>0.13072337649266944</v>
      </c>
      <c r="F9" s="173"/>
      <c r="G9" s="173"/>
      <c r="H9" s="19">
        <v>6.2200000000000033E-2</v>
      </c>
      <c r="I9" s="174"/>
      <c r="J9" s="174"/>
      <c r="K9" s="19">
        <v>4.5999999999999958E-2</v>
      </c>
      <c r="L9" s="20"/>
      <c r="M9" s="20"/>
      <c r="N9" s="19">
        <v>4.6000000000000041E-2</v>
      </c>
      <c r="O9" s="21"/>
      <c r="P9" s="22"/>
    </row>
    <row r="10" spans="1:16" x14ac:dyDescent="0.2">
      <c r="A10" s="4"/>
      <c r="B10" s="4"/>
      <c r="C10" s="5"/>
      <c r="D10" s="5"/>
      <c r="E10" s="4"/>
      <c r="F10" s="164"/>
      <c r="G10" s="164"/>
      <c r="H10" s="180"/>
      <c r="I10" s="181"/>
      <c r="J10" s="181"/>
      <c r="K10" s="7"/>
      <c r="L10" s="23"/>
      <c r="M10" s="23"/>
      <c r="N10" s="4"/>
      <c r="O10" s="4"/>
      <c r="P10" s="6"/>
    </row>
    <row r="11" spans="1:16" ht="15" customHeight="1" x14ac:dyDescent="0.2">
      <c r="A11" s="171" t="s">
        <v>18</v>
      </c>
      <c r="B11" s="171"/>
      <c r="C11" s="166" t="s">
        <v>4</v>
      </c>
      <c r="D11" s="182"/>
      <c r="E11" s="146" t="s">
        <v>5</v>
      </c>
      <c r="F11" s="167" t="s">
        <v>6</v>
      </c>
      <c r="G11" s="168"/>
      <c r="H11" s="146" t="s">
        <v>7</v>
      </c>
      <c r="I11" s="169" t="s">
        <v>8</v>
      </c>
      <c r="J11" s="170"/>
      <c r="K11" s="146" t="s">
        <v>9</v>
      </c>
      <c r="L11" s="143" t="s">
        <v>10</v>
      </c>
      <c r="M11" s="145"/>
      <c r="N11" s="146" t="s">
        <v>9</v>
      </c>
      <c r="O11" s="143" t="s">
        <v>11</v>
      </c>
      <c r="P11" s="144"/>
    </row>
    <row r="12" spans="1:16" x14ac:dyDescent="0.2">
      <c r="A12" s="171"/>
      <c r="B12" s="171"/>
      <c r="C12" s="172" t="s">
        <v>12</v>
      </c>
      <c r="D12" s="172" t="s">
        <v>13</v>
      </c>
      <c r="E12" s="146"/>
      <c r="F12" s="173" t="s">
        <v>12</v>
      </c>
      <c r="G12" s="173" t="s">
        <v>13</v>
      </c>
      <c r="H12" s="146"/>
      <c r="I12" s="174" t="s">
        <v>12</v>
      </c>
      <c r="J12" s="174" t="s">
        <v>13</v>
      </c>
      <c r="K12" s="146"/>
      <c r="L12" s="9" t="s">
        <v>12</v>
      </c>
      <c r="M12" s="9" t="s">
        <v>13</v>
      </c>
      <c r="N12" s="146"/>
      <c r="O12" s="9" t="s">
        <v>12</v>
      </c>
      <c r="P12" s="10" t="s">
        <v>13</v>
      </c>
    </row>
    <row r="13" spans="1:16" x14ac:dyDescent="0.2">
      <c r="A13" s="24" t="s">
        <v>19</v>
      </c>
      <c r="B13" s="24" t="s">
        <v>20</v>
      </c>
      <c r="C13" s="5">
        <v>1.2887999999999999</v>
      </c>
      <c r="D13" s="5">
        <v>1.5933999999999999</v>
      </c>
      <c r="E13" s="7">
        <v>0.13073801842984073</v>
      </c>
      <c r="F13" s="178">
        <v>1.4573</v>
      </c>
      <c r="G13" s="178">
        <v>1.8017000000000001</v>
      </c>
      <c r="H13" s="7">
        <v>6.2200000000000033E-2</v>
      </c>
      <c r="I13" s="177">
        <v>1.5479440600000001</v>
      </c>
      <c r="J13" s="177">
        <v>1.9137657400000001</v>
      </c>
      <c r="K13" s="7">
        <v>4.6000000000000041E-2</v>
      </c>
      <c r="L13" s="13">
        <v>1.61914948676</v>
      </c>
      <c r="M13" s="13">
        <v>2.0017989640400002</v>
      </c>
      <c r="N13" s="14">
        <v>4.5999999999999985E-2</v>
      </c>
      <c r="O13" s="15">
        <v>1.6936303631509599</v>
      </c>
      <c r="P13" s="16">
        <v>2.0938817163858401</v>
      </c>
    </row>
    <row r="14" spans="1:16" x14ac:dyDescent="0.2">
      <c r="A14" s="24" t="s">
        <v>21</v>
      </c>
      <c r="B14" s="24" t="s">
        <v>22</v>
      </c>
      <c r="C14" s="5">
        <v>1.488</v>
      </c>
      <c r="D14" s="5">
        <v>1.9333</v>
      </c>
      <c r="E14" s="7">
        <v>0.13064822724974678</v>
      </c>
      <c r="F14" s="178">
        <v>1.6823999999999999</v>
      </c>
      <c r="G14" s="178">
        <v>2.1859000000000002</v>
      </c>
      <c r="H14" s="7">
        <v>6.2200000000000033E-2</v>
      </c>
      <c r="I14" s="177">
        <v>1.7870452799999998</v>
      </c>
      <c r="J14" s="177">
        <v>2.3218629800000001</v>
      </c>
      <c r="K14" s="7">
        <v>4.6000000000000041E-2</v>
      </c>
      <c r="L14" s="13">
        <v>1.8692493628799998</v>
      </c>
      <c r="M14" s="13">
        <v>2.4286686770800001</v>
      </c>
      <c r="N14" s="14">
        <v>4.6000000000000041E-2</v>
      </c>
      <c r="O14" s="15">
        <v>1.9552348335724798</v>
      </c>
      <c r="P14" s="16">
        <v>2.54038743622568</v>
      </c>
    </row>
    <row r="15" spans="1:16" x14ac:dyDescent="0.2">
      <c r="A15" s="171"/>
      <c r="B15" s="171" t="s">
        <v>23</v>
      </c>
      <c r="C15" s="172"/>
      <c r="D15" s="172"/>
      <c r="E15" s="179">
        <v>0.13069312283979376</v>
      </c>
      <c r="F15" s="173"/>
      <c r="G15" s="173"/>
      <c r="H15" s="19">
        <v>6.2200000000000033E-2</v>
      </c>
      <c r="I15" s="174"/>
      <c r="J15" s="174"/>
      <c r="K15" s="19">
        <v>4.6000000000000041E-2</v>
      </c>
      <c r="L15" s="9"/>
      <c r="M15" s="9"/>
      <c r="N15" s="19">
        <v>4.6000000000000013E-2</v>
      </c>
      <c r="O15" s="21"/>
      <c r="P15" s="22"/>
    </row>
    <row r="16" spans="1:16" x14ac:dyDescent="0.2">
      <c r="A16" s="4"/>
      <c r="B16" s="4"/>
      <c r="C16" s="5"/>
      <c r="D16" s="5"/>
      <c r="E16" s="4"/>
      <c r="F16" s="164"/>
      <c r="G16" s="164"/>
      <c r="H16" s="7"/>
      <c r="I16" s="163"/>
      <c r="J16" s="163"/>
      <c r="K16" s="7"/>
      <c r="L16" s="5"/>
      <c r="M16" s="5"/>
      <c r="N16" s="4"/>
      <c r="O16" s="4"/>
      <c r="P16" s="6"/>
    </row>
    <row r="17" spans="1:16" ht="15" customHeight="1" x14ac:dyDescent="0.2">
      <c r="A17" s="171" t="s">
        <v>24</v>
      </c>
      <c r="B17" s="171"/>
      <c r="C17" s="166" t="s">
        <v>4</v>
      </c>
      <c r="D17" s="182"/>
      <c r="E17" s="146" t="s">
        <v>5</v>
      </c>
      <c r="F17" s="167" t="s">
        <v>6</v>
      </c>
      <c r="G17" s="168"/>
      <c r="H17" s="146" t="s">
        <v>7</v>
      </c>
      <c r="I17" s="169" t="s">
        <v>8</v>
      </c>
      <c r="J17" s="170"/>
      <c r="K17" s="146" t="s">
        <v>9</v>
      </c>
      <c r="L17" s="143" t="s">
        <v>10</v>
      </c>
      <c r="M17" s="145"/>
      <c r="N17" s="146" t="s">
        <v>9</v>
      </c>
      <c r="O17" s="143" t="s">
        <v>11</v>
      </c>
      <c r="P17" s="144"/>
    </row>
    <row r="18" spans="1:16" x14ac:dyDescent="0.2">
      <c r="A18" s="171"/>
      <c r="B18" s="171"/>
      <c r="C18" s="172" t="s">
        <v>12</v>
      </c>
      <c r="D18" s="172" t="s">
        <v>13</v>
      </c>
      <c r="E18" s="146"/>
      <c r="F18" s="173" t="s">
        <v>12</v>
      </c>
      <c r="G18" s="173" t="s">
        <v>13</v>
      </c>
      <c r="H18" s="146"/>
      <c r="I18" s="174" t="s">
        <v>12</v>
      </c>
      <c r="J18" s="174" t="s">
        <v>13</v>
      </c>
      <c r="K18" s="146"/>
      <c r="L18" s="9" t="s">
        <v>12</v>
      </c>
      <c r="M18" s="9" t="s">
        <v>13</v>
      </c>
      <c r="N18" s="146"/>
      <c r="O18" s="9" t="s">
        <v>12</v>
      </c>
      <c r="P18" s="10" t="s">
        <v>13</v>
      </c>
    </row>
    <row r="19" spans="1:16" x14ac:dyDescent="0.2">
      <c r="A19" s="25" t="s">
        <v>21</v>
      </c>
      <c r="B19" s="24" t="s">
        <v>20</v>
      </c>
      <c r="C19" s="5">
        <v>1.2887999999999999</v>
      </c>
      <c r="D19" s="5">
        <v>1.5933999999999999</v>
      </c>
      <c r="E19" s="7">
        <v>0.13073801842984073</v>
      </c>
      <c r="F19" s="178">
        <v>1.4573</v>
      </c>
      <c r="G19" s="178">
        <v>1.8017000000000001</v>
      </c>
      <c r="H19" s="7">
        <v>6.2200000000000033E-2</v>
      </c>
      <c r="I19" s="177">
        <v>1.5479440600000001</v>
      </c>
      <c r="J19" s="177">
        <v>1.9137657400000001</v>
      </c>
      <c r="K19" s="7">
        <v>4.6000000000000041E-2</v>
      </c>
      <c r="L19" s="13">
        <v>1.61914948676</v>
      </c>
      <c r="M19" s="13">
        <v>2.0017989640400002</v>
      </c>
      <c r="N19" s="14">
        <v>4.5999999999999985E-2</v>
      </c>
      <c r="O19" s="15">
        <v>1.6936303631509599</v>
      </c>
      <c r="P19" s="16">
        <v>2.0938817163858401</v>
      </c>
    </row>
    <row r="20" spans="1:16" x14ac:dyDescent="0.2">
      <c r="A20" s="25" t="s">
        <v>21</v>
      </c>
      <c r="B20" s="24" t="s">
        <v>22</v>
      </c>
      <c r="C20" s="5">
        <v>1.488</v>
      </c>
      <c r="D20" s="5">
        <v>1.9333</v>
      </c>
      <c r="E20" s="7">
        <v>0.13064822724974678</v>
      </c>
      <c r="F20" s="178">
        <v>1.6823999999999999</v>
      </c>
      <c r="G20" s="178">
        <v>2.1859000000000002</v>
      </c>
      <c r="H20" s="7">
        <v>6.2200000000000033E-2</v>
      </c>
      <c r="I20" s="177">
        <v>1.7870452799999998</v>
      </c>
      <c r="J20" s="177">
        <v>2.3218629800000001</v>
      </c>
      <c r="K20" s="7">
        <v>4.6000000000000041E-2</v>
      </c>
      <c r="L20" s="13">
        <v>1.8692493628799998</v>
      </c>
      <c r="M20" s="13">
        <v>2.4286686770800001</v>
      </c>
      <c r="N20" s="14">
        <v>4.6000000000000041E-2</v>
      </c>
      <c r="O20" s="15">
        <v>1.9552348335724798</v>
      </c>
      <c r="P20" s="16">
        <v>2.54038743622568</v>
      </c>
    </row>
    <row r="21" spans="1:16" x14ac:dyDescent="0.2">
      <c r="A21" s="171"/>
      <c r="B21" s="171" t="s">
        <v>17</v>
      </c>
      <c r="C21" s="172"/>
      <c r="D21" s="172"/>
      <c r="E21" s="179">
        <v>0.13069312283979376</v>
      </c>
      <c r="F21" s="173"/>
      <c r="G21" s="173"/>
      <c r="H21" s="19">
        <v>6.2200000000000033E-2</v>
      </c>
      <c r="I21" s="174"/>
      <c r="J21" s="174"/>
      <c r="K21" s="19">
        <v>4.6000000000000041E-2</v>
      </c>
      <c r="L21" s="9"/>
      <c r="M21" s="9"/>
      <c r="N21" s="19">
        <v>4.6000000000000013E-2</v>
      </c>
      <c r="O21" s="21"/>
      <c r="P21" s="22"/>
    </row>
    <row r="22" spans="1:16" x14ac:dyDescent="0.2">
      <c r="A22" s="25"/>
      <c r="B22" s="25"/>
      <c r="C22" s="5"/>
      <c r="D22" s="5"/>
      <c r="E22" s="4"/>
      <c r="F22" s="164"/>
      <c r="G22" s="164"/>
      <c r="H22" s="7"/>
      <c r="I22" s="163"/>
      <c r="J22" s="163"/>
      <c r="K22" s="7"/>
      <c r="L22" s="5"/>
      <c r="M22" s="5"/>
      <c r="N22" s="4"/>
      <c r="O22" s="4"/>
      <c r="P22" s="6"/>
    </row>
    <row r="23" spans="1:16" ht="15" customHeight="1" x14ac:dyDescent="0.2">
      <c r="A23" s="171" t="s">
        <v>25</v>
      </c>
      <c r="B23" s="171"/>
      <c r="C23" s="166" t="s">
        <v>4</v>
      </c>
      <c r="D23" s="182"/>
      <c r="E23" s="146" t="s">
        <v>5</v>
      </c>
      <c r="F23" s="167" t="s">
        <v>6</v>
      </c>
      <c r="G23" s="168"/>
      <c r="H23" s="146" t="s">
        <v>7</v>
      </c>
      <c r="I23" s="169" t="s">
        <v>8</v>
      </c>
      <c r="J23" s="170"/>
      <c r="K23" s="146" t="s">
        <v>9</v>
      </c>
      <c r="L23" s="143" t="s">
        <v>10</v>
      </c>
      <c r="M23" s="145"/>
      <c r="N23" s="146" t="s">
        <v>9</v>
      </c>
      <c r="O23" s="143" t="s">
        <v>11</v>
      </c>
      <c r="P23" s="144"/>
    </row>
    <row r="24" spans="1:16" x14ac:dyDescent="0.2">
      <c r="A24" s="171"/>
      <c r="B24" s="171"/>
      <c r="C24" s="172" t="s">
        <v>12</v>
      </c>
      <c r="D24" s="172" t="s">
        <v>13</v>
      </c>
      <c r="E24" s="146"/>
      <c r="F24" s="173" t="s">
        <v>12</v>
      </c>
      <c r="G24" s="173" t="s">
        <v>13</v>
      </c>
      <c r="H24" s="146"/>
      <c r="I24" s="174" t="s">
        <v>12</v>
      </c>
      <c r="J24" s="174" t="s">
        <v>13</v>
      </c>
      <c r="K24" s="146"/>
      <c r="L24" s="9" t="s">
        <v>12</v>
      </c>
      <c r="M24" s="9" t="s">
        <v>13</v>
      </c>
      <c r="N24" s="146"/>
      <c r="O24" s="9" t="s">
        <v>12</v>
      </c>
      <c r="P24" s="10" t="s">
        <v>13</v>
      </c>
    </row>
    <row r="25" spans="1:16" x14ac:dyDescent="0.2">
      <c r="A25" s="4"/>
      <c r="B25" s="25" t="s">
        <v>26</v>
      </c>
      <c r="C25" s="18">
        <v>137.87</v>
      </c>
      <c r="D25" s="18">
        <v>137.87</v>
      </c>
      <c r="E25" s="7">
        <v>0.13070066004206848</v>
      </c>
      <c r="F25" s="164">
        <v>155.8896</v>
      </c>
      <c r="G25" s="164">
        <v>155.88999999999999</v>
      </c>
      <c r="H25" s="7">
        <v>6.2202044138928991E-2</v>
      </c>
      <c r="I25" s="183">
        <v>165.58635799999999</v>
      </c>
      <c r="J25" s="183">
        <v>165.58635799999999</v>
      </c>
      <c r="K25" s="7">
        <v>4.6000000000000041E-2</v>
      </c>
      <c r="L25" s="13">
        <v>173.20333046799999</v>
      </c>
      <c r="M25" s="13">
        <v>173.20333046799999</v>
      </c>
      <c r="N25" s="14">
        <v>4.6000000000000041E-2</v>
      </c>
      <c r="O25" s="15">
        <v>181.17068366952799</v>
      </c>
      <c r="P25" s="16">
        <v>181.17068366952799</v>
      </c>
    </row>
    <row r="26" spans="1:16" x14ac:dyDescent="0.2">
      <c r="A26" s="25" t="s">
        <v>27</v>
      </c>
      <c r="B26" s="25" t="s">
        <v>28</v>
      </c>
      <c r="C26" s="18">
        <v>1.7917000000000001</v>
      </c>
      <c r="D26" s="18">
        <v>3.2993999999999999</v>
      </c>
      <c r="E26" s="7">
        <v>0.13070799252887105</v>
      </c>
      <c r="F26" s="164">
        <v>2.0259</v>
      </c>
      <c r="G26" s="164">
        <v>3.7305999999999999</v>
      </c>
      <c r="H26" s="7">
        <v>6.2200000000000033E-2</v>
      </c>
      <c r="I26" s="177">
        <v>2.1519109800000003</v>
      </c>
      <c r="J26" s="177">
        <v>3.9626433199999997</v>
      </c>
      <c r="K26" s="7">
        <v>4.6000000000000041E-2</v>
      </c>
      <c r="L26" s="13">
        <v>2.2508988850800002</v>
      </c>
      <c r="M26" s="13">
        <v>4.1449249127199996</v>
      </c>
      <c r="N26" s="14">
        <v>4.5999999999999985E-2</v>
      </c>
      <c r="O26" s="15">
        <v>2.3544402337936803</v>
      </c>
      <c r="P26" s="16">
        <v>4.3355914587051192</v>
      </c>
    </row>
    <row r="27" spans="1:16" x14ac:dyDescent="0.2">
      <c r="A27" s="25" t="s">
        <v>29</v>
      </c>
      <c r="B27" s="25" t="s">
        <v>30</v>
      </c>
      <c r="C27" s="18">
        <v>1.3438000000000001</v>
      </c>
      <c r="D27" s="18">
        <v>1.8136000000000001</v>
      </c>
      <c r="E27" s="7">
        <v>0.13067548356998793</v>
      </c>
      <c r="F27" s="164">
        <v>1.5194000000000001</v>
      </c>
      <c r="G27" s="164">
        <v>2.0506000000000002</v>
      </c>
      <c r="H27" s="7">
        <v>6.2200000000000033E-2</v>
      </c>
      <c r="I27" s="177">
        <v>1.6139066800000001</v>
      </c>
      <c r="J27" s="177">
        <v>2.1781473200000003</v>
      </c>
      <c r="K27" s="7">
        <v>4.6000000000000041E-2</v>
      </c>
      <c r="L27" s="13">
        <v>1.6881463872800002</v>
      </c>
      <c r="M27" s="13">
        <v>2.2783420967200003</v>
      </c>
      <c r="N27" s="14">
        <v>4.6000000000000041E-2</v>
      </c>
      <c r="O27" s="15">
        <v>1.7658011210948803</v>
      </c>
      <c r="P27" s="16">
        <v>2.3831458331691202</v>
      </c>
    </row>
    <row r="28" spans="1:16" x14ac:dyDescent="0.2">
      <c r="A28" s="25" t="s">
        <v>31</v>
      </c>
      <c r="B28" s="25" t="s">
        <v>32</v>
      </c>
      <c r="C28" s="18">
        <v>1.1341000000000001</v>
      </c>
      <c r="D28" s="18">
        <v>1.748</v>
      </c>
      <c r="E28" s="7">
        <v>0.13068743635261931</v>
      </c>
      <c r="F28" s="164">
        <v>1.2823</v>
      </c>
      <c r="G28" s="164">
        <v>1.9764999999999999</v>
      </c>
      <c r="H28" s="7">
        <v>6.2200000000000033E-2</v>
      </c>
      <c r="I28" s="177">
        <v>1.36205906</v>
      </c>
      <c r="J28" s="177">
        <v>2.0994383000000001</v>
      </c>
      <c r="K28" s="7">
        <v>4.6000000000000041E-2</v>
      </c>
      <c r="L28" s="13">
        <v>1.42471377676</v>
      </c>
      <c r="M28" s="13">
        <v>2.1960124618000001</v>
      </c>
      <c r="N28" s="14">
        <v>4.6000000000000041E-2</v>
      </c>
      <c r="O28" s="15">
        <v>1.4902506104909601</v>
      </c>
      <c r="P28" s="16">
        <v>2.2970290350428</v>
      </c>
    </row>
    <row r="29" spans="1:16" x14ac:dyDescent="0.2">
      <c r="A29" s="171"/>
      <c r="B29" s="171" t="s">
        <v>17</v>
      </c>
      <c r="C29" s="172"/>
      <c r="D29" s="172"/>
      <c r="E29" s="179">
        <v>0.13069289312338669</v>
      </c>
      <c r="F29" s="173"/>
      <c r="G29" s="173"/>
      <c r="H29" s="19">
        <v>6.2200000000000033E-2</v>
      </c>
      <c r="I29" s="174"/>
      <c r="J29" s="174"/>
      <c r="K29" s="26">
        <v>4.6000000000000041E-2</v>
      </c>
      <c r="L29" s="9"/>
      <c r="M29" s="9"/>
      <c r="N29" s="26">
        <v>4.6000000000000027E-2</v>
      </c>
      <c r="O29" s="21"/>
      <c r="P29" s="22"/>
    </row>
    <row r="30" spans="1:16" x14ac:dyDescent="0.2">
      <c r="A30" s="4"/>
      <c r="B30" s="4"/>
      <c r="C30" s="5"/>
      <c r="D30" s="5"/>
      <c r="E30" s="4"/>
      <c r="F30" s="164"/>
      <c r="G30" s="164"/>
      <c r="H30" s="7"/>
      <c r="I30" s="163"/>
      <c r="J30" s="163"/>
      <c r="K30" s="7"/>
      <c r="L30" s="5"/>
      <c r="M30" s="5"/>
      <c r="N30" s="4"/>
      <c r="O30" s="4"/>
      <c r="P30" s="6"/>
    </row>
    <row r="31" spans="1:16" ht="15" customHeight="1" x14ac:dyDescent="0.2">
      <c r="A31" s="171" t="s">
        <v>33</v>
      </c>
      <c r="B31" s="171"/>
      <c r="C31" s="166" t="s">
        <v>4</v>
      </c>
      <c r="D31" s="182"/>
      <c r="E31" s="146" t="s">
        <v>5</v>
      </c>
      <c r="F31" s="167" t="s">
        <v>6</v>
      </c>
      <c r="G31" s="168"/>
      <c r="H31" s="146" t="s">
        <v>7</v>
      </c>
      <c r="I31" s="169" t="s">
        <v>8</v>
      </c>
      <c r="J31" s="170"/>
      <c r="K31" s="146" t="s">
        <v>9</v>
      </c>
      <c r="L31" s="143" t="s">
        <v>10</v>
      </c>
      <c r="M31" s="145"/>
      <c r="N31" s="146" t="s">
        <v>9</v>
      </c>
      <c r="O31" s="143" t="s">
        <v>11</v>
      </c>
      <c r="P31" s="144"/>
    </row>
    <row r="32" spans="1:16" x14ac:dyDescent="0.2">
      <c r="A32" s="171"/>
      <c r="B32" s="171"/>
      <c r="C32" s="172" t="s">
        <v>12</v>
      </c>
      <c r="D32" s="172" t="s">
        <v>13</v>
      </c>
      <c r="E32" s="146"/>
      <c r="F32" s="173" t="s">
        <v>12</v>
      </c>
      <c r="G32" s="173" t="s">
        <v>13</v>
      </c>
      <c r="H32" s="146"/>
      <c r="I32" s="174" t="s">
        <v>12</v>
      </c>
      <c r="J32" s="174" t="s">
        <v>13</v>
      </c>
      <c r="K32" s="146"/>
      <c r="L32" s="9" t="s">
        <v>12</v>
      </c>
      <c r="M32" s="9" t="s">
        <v>13</v>
      </c>
      <c r="N32" s="146"/>
      <c r="O32" s="9" t="s">
        <v>12</v>
      </c>
      <c r="P32" s="10" t="s">
        <v>13</v>
      </c>
    </row>
    <row r="33" spans="1:16" x14ac:dyDescent="0.2">
      <c r="A33" s="4"/>
      <c r="B33" s="25" t="s">
        <v>34</v>
      </c>
      <c r="C33" s="18">
        <v>392.71</v>
      </c>
      <c r="D33" s="18">
        <v>392.71</v>
      </c>
      <c r="E33" s="7">
        <v>0.13070713758244001</v>
      </c>
      <c r="F33" s="164">
        <v>444.04</v>
      </c>
      <c r="G33" s="164">
        <v>444.04</v>
      </c>
      <c r="H33" s="7">
        <v>6.2200000000000033E-2</v>
      </c>
      <c r="I33" s="183">
        <v>471.659288</v>
      </c>
      <c r="J33" s="183">
        <v>471.659288</v>
      </c>
      <c r="K33" s="7">
        <v>4.6000000000000041E-2</v>
      </c>
      <c r="L33" s="13">
        <v>493.35561524799999</v>
      </c>
      <c r="M33" s="13">
        <v>493.35561524799999</v>
      </c>
      <c r="N33" s="14">
        <v>4.6000000000000041E-2</v>
      </c>
      <c r="O33" s="15">
        <v>516.04997354940804</v>
      </c>
      <c r="P33" s="16">
        <v>516.04997354940804</v>
      </c>
    </row>
    <row r="34" spans="1:16" x14ac:dyDescent="0.2">
      <c r="A34" s="25" t="s">
        <v>27</v>
      </c>
      <c r="B34" s="25" t="s">
        <v>28</v>
      </c>
      <c r="C34" s="18">
        <v>1.7917000000000001</v>
      </c>
      <c r="D34" s="18">
        <v>3.2993999999999999</v>
      </c>
      <c r="E34" s="7">
        <v>0.13070799252887105</v>
      </c>
      <c r="F34" s="164">
        <v>2.0259</v>
      </c>
      <c r="G34" s="164">
        <v>3.7305999999999999</v>
      </c>
      <c r="H34" s="7">
        <v>6.2200000000000033E-2</v>
      </c>
      <c r="I34" s="177">
        <v>2.1519109800000003</v>
      </c>
      <c r="J34" s="177">
        <v>3.9626433199999997</v>
      </c>
      <c r="K34" s="7">
        <v>4.6000000000000041E-2</v>
      </c>
      <c r="L34" s="13">
        <v>2.2508988850800002</v>
      </c>
      <c r="M34" s="13">
        <v>4.1449249127199996</v>
      </c>
      <c r="N34" s="14">
        <v>4.5999999999999985E-2</v>
      </c>
      <c r="O34" s="15">
        <v>2.3544402337936803</v>
      </c>
      <c r="P34" s="16">
        <v>4.3355914587051192</v>
      </c>
    </row>
    <row r="35" spans="1:16" x14ac:dyDescent="0.2">
      <c r="A35" s="25" t="s">
        <v>29</v>
      </c>
      <c r="B35" s="25" t="s">
        <v>30</v>
      </c>
      <c r="C35" s="18">
        <v>1.3438000000000001</v>
      </c>
      <c r="D35" s="18">
        <v>1.8136000000000001</v>
      </c>
      <c r="E35" s="7">
        <v>0.13067548356998793</v>
      </c>
      <c r="F35" s="164">
        <v>1.5194000000000001</v>
      </c>
      <c r="G35" s="164">
        <v>2.0506000000000002</v>
      </c>
      <c r="H35" s="7">
        <v>6.2200000000000033E-2</v>
      </c>
      <c r="I35" s="177">
        <v>1.6139066800000001</v>
      </c>
      <c r="J35" s="177">
        <v>2.1781473200000003</v>
      </c>
      <c r="K35" s="7">
        <v>4.6000000000000041E-2</v>
      </c>
      <c r="L35" s="13">
        <v>1.6881463872800002</v>
      </c>
      <c r="M35" s="13">
        <v>2.2783420967200003</v>
      </c>
      <c r="N35" s="14">
        <v>4.6000000000000041E-2</v>
      </c>
      <c r="O35" s="15">
        <v>1.7658011210948803</v>
      </c>
      <c r="P35" s="16">
        <v>2.3831458331691202</v>
      </c>
    </row>
    <row r="36" spans="1:16" x14ac:dyDescent="0.2">
      <c r="A36" s="25" t="s">
        <v>31</v>
      </c>
      <c r="B36" s="25" t="s">
        <v>32</v>
      </c>
      <c r="C36" s="18">
        <v>1.1341000000000001</v>
      </c>
      <c r="D36" s="18">
        <v>1.748</v>
      </c>
      <c r="E36" s="7">
        <v>0.13068743635261931</v>
      </c>
      <c r="F36" s="164">
        <v>1.2823</v>
      </c>
      <c r="G36" s="164">
        <v>1.9764999999999999</v>
      </c>
      <c r="H36" s="7">
        <v>6.2200000000000033E-2</v>
      </c>
      <c r="I36" s="177">
        <v>1.36205906</v>
      </c>
      <c r="J36" s="177">
        <v>2.0994383000000001</v>
      </c>
      <c r="K36" s="7">
        <v>4.6000000000000041E-2</v>
      </c>
      <c r="L36" s="13">
        <v>1.42471377676</v>
      </c>
      <c r="M36" s="13">
        <v>2.1960124618000001</v>
      </c>
      <c r="N36" s="14">
        <v>4.6000000000000041E-2</v>
      </c>
      <c r="O36" s="15">
        <v>1.4902506104909601</v>
      </c>
      <c r="P36" s="16">
        <v>2.2970290350428</v>
      </c>
    </row>
    <row r="37" spans="1:16" x14ac:dyDescent="0.2">
      <c r="A37" s="171"/>
      <c r="B37" s="171" t="s">
        <v>17</v>
      </c>
      <c r="C37" s="172"/>
      <c r="D37" s="172"/>
      <c r="E37" s="179">
        <v>0.13069451250847958</v>
      </c>
      <c r="F37" s="173"/>
      <c r="G37" s="173"/>
      <c r="H37" s="19">
        <v>6.2200000000000033E-2</v>
      </c>
      <c r="I37" s="174"/>
      <c r="J37" s="174"/>
      <c r="K37" s="26">
        <v>4.6000000000000041E-2</v>
      </c>
      <c r="L37" s="9"/>
      <c r="M37" s="9"/>
      <c r="N37" s="21"/>
      <c r="O37" s="21"/>
      <c r="P37" s="22"/>
    </row>
    <row r="38" spans="1:16" x14ac:dyDescent="0.2">
      <c r="A38" s="4"/>
      <c r="B38" s="4"/>
      <c r="C38" s="5"/>
      <c r="D38" s="5"/>
      <c r="E38" s="4"/>
      <c r="F38" s="164"/>
      <c r="G38" s="164"/>
      <c r="H38" s="7"/>
      <c r="I38" s="163"/>
      <c r="J38" s="163"/>
      <c r="K38" s="7"/>
      <c r="L38" s="5"/>
      <c r="M38" s="5"/>
      <c r="N38" s="4"/>
      <c r="O38" s="4"/>
      <c r="P38" s="6"/>
    </row>
    <row r="39" spans="1:16" ht="15" customHeight="1" x14ac:dyDescent="0.2">
      <c r="A39" s="171" t="s">
        <v>35</v>
      </c>
      <c r="B39" s="171"/>
      <c r="C39" s="166" t="s">
        <v>4</v>
      </c>
      <c r="D39" s="182"/>
      <c r="E39" s="146" t="s">
        <v>5</v>
      </c>
      <c r="F39" s="167" t="s">
        <v>6</v>
      </c>
      <c r="G39" s="167"/>
      <c r="H39" s="146" t="s">
        <v>7</v>
      </c>
      <c r="I39" s="169" t="s">
        <v>8</v>
      </c>
      <c r="J39" s="170"/>
      <c r="K39" s="146" t="s">
        <v>9</v>
      </c>
      <c r="L39" s="143" t="s">
        <v>10</v>
      </c>
      <c r="M39" s="145"/>
      <c r="N39" s="146" t="s">
        <v>9</v>
      </c>
      <c r="O39" s="143" t="s">
        <v>11</v>
      </c>
      <c r="P39" s="144"/>
    </row>
    <row r="40" spans="1:16" x14ac:dyDescent="0.2">
      <c r="A40" s="171"/>
      <c r="B40" s="171"/>
      <c r="C40" s="172" t="s">
        <v>12</v>
      </c>
      <c r="D40" s="172" t="s">
        <v>13</v>
      </c>
      <c r="E40" s="146"/>
      <c r="F40" s="173" t="s">
        <v>12</v>
      </c>
      <c r="G40" s="173" t="s">
        <v>13</v>
      </c>
      <c r="H40" s="146"/>
      <c r="I40" s="174" t="s">
        <v>12</v>
      </c>
      <c r="J40" s="174" t="s">
        <v>13</v>
      </c>
      <c r="K40" s="146"/>
      <c r="L40" s="9" t="s">
        <v>12</v>
      </c>
      <c r="M40" s="9" t="s">
        <v>13</v>
      </c>
      <c r="N40" s="146"/>
      <c r="O40" s="9" t="s">
        <v>12</v>
      </c>
      <c r="P40" s="10" t="s">
        <v>13</v>
      </c>
    </row>
    <row r="41" spans="1:16" x14ac:dyDescent="0.2">
      <c r="A41" s="4"/>
      <c r="B41" s="25" t="s">
        <v>36</v>
      </c>
      <c r="C41" s="13">
        <v>1.9213</v>
      </c>
      <c r="D41" s="13">
        <v>2.0087999999999999</v>
      </c>
      <c r="E41" s="7">
        <v>0.13070077279084097</v>
      </c>
      <c r="F41" s="178">
        <v>2.1724000000000001</v>
      </c>
      <c r="G41" s="178">
        <v>2.2713999999999999</v>
      </c>
      <c r="H41" s="7">
        <v>6.2225549627076882E-2</v>
      </c>
      <c r="I41" s="177">
        <v>2.3330000000000002</v>
      </c>
      <c r="J41" s="177">
        <v>2.3330000000000002</v>
      </c>
      <c r="K41" s="7">
        <v>4.5999999999999819E-2</v>
      </c>
      <c r="L41" s="13">
        <v>2.440318</v>
      </c>
      <c r="M41" s="13">
        <v>2.440318</v>
      </c>
      <c r="N41" s="14">
        <v>4.6000000000000041E-2</v>
      </c>
      <c r="O41" s="15">
        <v>2.5525726280000001</v>
      </c>
      <c r="P41" s="16">
        <v>2.5525726280000001</v>
      </c>
    </row>
    <row r="42" spans="1:16" x14ac:dyDescent="0.2">
      <c r="A42" s="171"/>
      <c r="B42" s="171" t="s">
        <v>17</v>
      </c>
      <c r="C42" s="184"/>
      <c r="D42" s="172"/>
      <c r="E42" s="179">
        <v>0.13070077279084097</v>
      </c>
      <c r="F42" s="185"/>
      <c r="G42" s="173"/>
      <c r="H42" s="19">
        <v>6.2225549627076882E-2</v>
      </c>
      <c r="I42" s="174"/>
      <c r="J42" s="174"/>
      <c r="K42" s="26">
        <v>4.5999999999999819E-2</v>
      </c>
      <c r="L42" s="9"/>
      <c r="M42" s="9"/>
      <c r="N42" s="26">
        <v>4.6000000000000041E-2</v>
      </c>
      <c r="O42" s="21"/>
      <c r="P42" s="22"/>
    </row>
    <row r="43" spans="1:16" x14ac:dyDescent="0.2">
      <c r="A43" s="4"/>
      <c r="B43" s="4"/>
      <c r="C43" s="5"/>
      <c r="D43" s="5"/>
      <c r="E43" s="4"/>
      <c r="F43" s="164"/>
      <c r="G43" s="164"/>
      <c r="H43" s="7"/>
      <c r="I43" s="163"/>
      <c r="J43" s="163"/>
      <c r="K43" s="7"/>
      <c r="L43" s="5"/>
      <c r="M43" s="5"/>
      <c r="N43" s="4"/>
      <c r="O43" s="4"/>
      <c r="P43" s="6"/>
    </row>
    <row r="44" spans="1:16" ht="15" customHeight="1" x14ac:dyDescent="0.2">
      <c r="A44" s="171" t="s">
        <v>37</v>
      </c>
      <c r="B44" s="171"/>
      <c r="C44" s="166" t="s">
        <v>4</v>
      </c>
      <c r="D44" s="182"/>
      <c r="E44" s="146" t="s">
        <v>5</v>
      </c>
      <c r="F44" s="167" t="s">
        <v>6</v>
      </c>
      <c r="G44" s="168"/>
      <c r="H44" s="146" t="s">
        <v>7</v>
      </c>
      <c r="I44" s="169" t="s">
        <v>8</v>
      </c>
      <c r="J44" s="170"/>
      <c r="K44" s="146" t="s">
        <v>9</v>
      </c>
      <c r="L44" s="143" t="s">
        <v>10</v>
      </c>
      <c r="M44" s="145"/>
      <c r="N44" s="146" t="s">
        <v>9</v>
      </c>
      <c r="O44" s="143" t="s">
        <v>11</v>
      </c>
      <c r="P44" s="144"/>
    </row>
    <row r="45" spans="1:16" x14ac:dyDescent="0.2">
      <c r="A45" s="171" t="s">
        <v>38</v>
      </c>
      <c r="B45" s="171"/>
      <c r="C45" s="172" t="s">
        <v>12</v>
      </c>
      <c r="D45" s="172" t="s">
        <v>13</v>
      </c>
      <c r="E45" s="146"/>
      <c r="F45" s="173" t="s">
        <v>12</v>
      </c>
      <c r="G45" s="173" t="s">
        <v>13</v>
      </c>
      <c r="H45" s="146"/>
      <c r="I45" s="174" t="s">
        <v>12</v>
      </c>
      <c r="J45" s="174" t="s">
        <v>13</v>
      </c>
      <c r="K45" s="146"/>
      <c r="L45" s="9" t="s">
        <v>12</v>
      </c>
      <c r="M45" s="9" t="s">
        <v>13</v>
      </c>
      <c r="N45" s="146"/>
      <c r="O45" s="9" t="s">
        <v>12</v>
      </c>
      <c r="P45" s="10" t="s">
        <v>13</v>
      </c>
    </row>
    <row r="46" spans="1:16" x14ac:dyDescent="0.2">
      <c r="A46" s="25" t="s">
        <v>39</v>
      </c>
      <c r="B46" s="25" t="s">
        <v>36</v>
      </c>
      <c r="C46" s="13">
        <v>1.9213</v>
      </c>
      <c r="D46" s="13">
        <v>2.0087999999999999</v>
      </c>
      <c r="E46" s="7">
        <v>0.13070077279084097</v>
      </c>
      <c r="F46" s="178">
        <v>2.1724000000000001</v>
      </c>
      <c r="G46" s="178">
        <v>2.2713999999999999</v>
      </c>
      <c r="H46" s="7">
        <v>6.2225549627076882E-2</v>
      </c>
      <c r="I46" s="177">
        <v>2.3330000000000002</v>
      </c>
      <c r="J46" s="177">
        <v>2.3330000000000002</v>
      </c>
      <c r="K46" s="7">
        <v>4.5999999999999819E-2</v>
      </c>
      <c r="L46" s="13">
        <v>2.440318</v>
      </c>
      <c r="M46" s="13">
        <v>2.440318</v>
      </c>
      <c r="N46" s="14">
        <v>4.6000000000000041E-2</v>
      </c>
      <c r="O46" s="15">
        <v>2.5525726280000001</v>
      </c>
      <c r="P46" s="16">
        <v>2.5525726280000001</v>
      </c>
    </row>
    <row r="47" spans="1:16" x14ac:dyDescent="0.2">
      <c r="A47" s="171"/>
      <c r="B47" s="171" t="s">
        <v>17</v>
      </c>
      <c r="C47" s="172"/>
      <c r="D47" s="172"/>
      <c r="E47" s="179">
        <v>0.13070077279084097</v>
      </c>
      <c r="F47" s="173"/>
      <c r="G47" s="173"/>
      <c r="H47" s="26">
        <v>6.2225549627076882E-2</v>
      </c>
      <c r="I47" s="174"/>
      <c r="J47" s="174"/>
      <c r="K47" s="26">
        <v>4.5999999999999819E-2</v>
      </c>
      <c r="L47" s="9"/>
      <c r="M47" s="9"/>
      <c r="N47" s="26">
        <v>4.6000000000000041E-2</v>
      </c>
      <c r="O47" s="21"/>
      <c r="P47" s="22"/>
    </row>
    <row r="48" spans="1:16" x14ac:dyDescent="0.2">
      <c r="A48" s="4"/>
      <c r="B48" s="4"/>
      <c r="C48" s="5"/>
      <c r="D48" s="5"/>
      <c r="E48" s="4"/>
      <c r="F48" s="164"/>
      <c r="G48" s="164"/>
      <c r="H48" s="7"/>
      <c r="I48" s="163"/>
      <c r="J48" s="163"/>
      <c r="K48" s="7"/>
      <c r="L48" s="5"/>
      <c r="M48" s="5"/>
      <c r="N48" s="4"/>
      <c r="O48" s="4"/>
      <c r="P48" s="6"/>
    </row>
    <row r="49" spans="1:16" ht="15" customHeight="1" x14ac:dyDescent="0.2">
      <c r="A49" s="171" t="s">
        <v>40</v>
      </c>
      <c r="B49" s="171"/>
      <c r="C49" s="166" t="s">
        <v>4</v>
      </c>
      <c r="D49" s="182"/>
      <c r="E49" s="146" t="s">
        <v>5</v>
      </c>
      <c r="F49" s="167" t="s">
        <v>6</v>
      </c>
      <c r="G49" s="168"/>
      <c r="H49" s="146" t="s">
        <v>7</v>
      </c>
      <c r="I49" s="169" t="s">
        <v>8</v>
      </c>
      <c r="J49" s="170"/>
      <c r="K49" s="146" t="s">
        <v>9</v>
      </c>
      <c r="L49" s="143" t="s">
        <v>10</v>
      </c>
      <c r="M49" s="145"/>
      <c r="N49" s="146" t="s">
        <v>9</v>
      </c>
      <c r="O49" s="143" t="s">
        <v>11</v>
      </c>
      <c r="P49" s="144"/>
    </row>
    <row r="50" spans="1:16" x14ac:dyDescent="0.2">
      <c r="A50" s="171"/>
      <c r="B50" s="171"/>
      <c r="C50" s="172" t="s">
        <v>12</v>
      </c>
      <c r="D50" s="172" t="s">
        <v>13</v>
      </c>
      <c r="E50" s="146"/>
      <c r="F50" s="173" t="s">
        <v>12</v>
      </c>
      <c r="G50" s="173" t="s">
        <v>13</v>
      </c>
      <c r="H50" s="146"/>
      <c r="I50" s="174" t="s">
        <v>12</v>
      </c>
      <c r="J50" s="174" t="s">
        <v>13</v>
      </c>
      <c r="K50" s="146"/>
      <c r="L50" s="9" t="s">
        <v>12</v>
      </c>
      <c r="M50" s="9" t="s">
        <v>13</v>
      </c>
      <c r="N50" s="146"/>
      <c r="O50" s="9" t="s">
        <v>12</v>
      </c>
      <c r="P50" s="10" t="s">
        <v>13</v>
      </c>
    </row>
    <row r="51" spans="1:16" x14ac:dyDescent="0.2">
      <c r="A51" s="4"/>
      <c r="B51" s="25" t="s">
        <v>26</v>
      </c>
      <c r="C51" s="18">
        <v>154.52000000000001</v>
      </c>
      <c r="D51" s="18">
        <v>154.52000000000001</v>
      </c>
      <c r="E51" s="7">
        <v>5.1967382863059797E-2</v>
      </c>
      <c r="F51" s="178">
        <v>162.55000000000001</v>
      </c>
      <c r="G51" s="178">
        <v>162.55000000000001</v>
      </c>
      <c r="H51" s="7">
        <v>6.2200000000000033E-2</v>
      </c>
      <c r="I51" s="183">
        <v>172.66061000000002</v>
      </c>
      <c r="J51" s="183">
        <v>172.66061000000002</v>
      </c>
      <c r="K51" s="7">
        <v>4.6000000000000041E-2</v>
      </c>
      <c r="L51" s="13">
        <v>180.60299806000003</v>
      </c>
      <c r="M51" s="13">
        <v>180.60299806000003</v>
      </c>
      <c r="N51" s="14">
        <v>4.6000000000000041E-2</v>
      </c>
      <c r="O51" s="15">
        <v>188.91073597076004</v>
      </c>
      <c r="P51" s="16">
        <v>188.91073597076004</v>
      </c>
    </row>
    <row r="52" spans="1:16" x14ac:dyDescent="0.2">
      <c r="A52" s="25" t="s">
        <v>41</v>
      </c>
      <c r="B52" s="25" t="s">
        <v>28</v>
      </c>
      <c r="C52" s="18">
        <v>2.3984999999999999</v>
      </c>
      <c r="D52" s="18">
        <v>3.5548999999999999</v>
      </c>
      <c r="E52" s="7">
        <v>5.1996299411512736E-2</v>
      </c>
      <c r="F52" s="178">
        <v>2.5232000000000001</v>
      </c>
      <c r="G52" s="178">
        <v>3.7397999999999998</v>
      </c>
      <c r="H52" s="7">
        <v>6.2200000000000033E-2</v>
      </c>
      <c r="I52" s="177">
        <v>2.6801430399999999</v>
      </c>
      <c r="J52" s="177">
        <v>3.97241556</v>
      </c>
      <c r="K52" s="7">
        <v>4.5999999999999874E-2</v>
      </c>
      <c r="L52" s="13">
        <v>2.8034296198399997</v>
      </c>
      <c r="M52" s="13">
        <v>4.1551466757600002</v>
      </c>
      <c r="N52" s="14">
        <v>4.6000000000000041E-2</v>
      </c>
      <c r="O52" s="15">
        <v>2.9323873823526396</v>
      </c>
      <c r="P52" s="16">
        <v>4.3462834228449605</v>
      </c>
    </row>
    <row r="53" spans="1:16" x14ac:dyDescent="0.2">
      <c r="A53" s="25" t="s">
        <v>42</v>
      </c>
      <c r="B53" s="25" t="s">
        <v>30</v>
      </c>
      <c r="C53" s="18">
        <v>1.3384</v>
      </c>
      <c r="D53" s="18">
        <v>2.1737000000000002</v>
      </c>
      <c r="E53" s="7">
        <v>5.1998066820709676E-2</v>
      </c>
      <c r="F53" s="178">
        <v>1.4079999999999999</v>
      </c>
      <c r="G53" s="178">
        <v>2.2867000000000002</v>
      </c>
      <c r="H53" s="7">
        <v>6.2200000000000033E-2</v>
      </c>
      <c r="I53" s="177">
        <v>1.4955775999999998</v>
      </c>
      <c r="J53" s="177">
        <v>2.42893274</v>
      </c>
      <c r="K53" s="7">
        <v>4.6000000000000041E-2</v>
      </c>
      <c r="L53" s="13">
        <v>1.5643741695999998</v>
      </c>
      <c r="M53" s="13">
        <v>2.5406636460400001</v>
      </c>
      <c r="N53" s="14">
        <v>4.6000000000000041E-2</v>
      </c>
      <c r="O53" s="15">
        <v>1.6363353814015997</v>
      </c>
      <c r="P53" s="16">
        <v>2.6575341737578402</v>
      </c>
    </row>
    <row r="54" spans="1:16" x14ac:dyDescent="0.2">
      <c r="A54" s="25" t="s">
        <v>43</v>
      </c>
      <c r="B54" s="25" t="s">
        <v>44</v>
      </c>
      <c r="C54" s="18">
        <v>1.2421</v>
      </c>
      <c r="D54" s="18">
        <v>1.5953999999999999</v>
      </c>
      <c r="E54" s="7">
        <v>5.2012663874220877E-2</v>
      </c>
      <c r="F54" s="178">
        <v>1.3067</v>
      </c>
      <c r="G54" s="178">
        <v>1.6783999999999999</v>
      </c>
      <c r="H54" s="7">
        <v>6.2200000000000033E-2</v>
      </c>
      <c r="I54" s="177">
        <v>1.38797674</v>
      </c>
      <c r="J54" s="177">
        <v>1.7827964799999998</v>
      </c>
      <c r="K54" s="7">
        <v>4.6000000000000041E-2</v>
      </c>
      <c r="L54" s="13">
        <v>1.45182367004</v>
      </c>
      <c r="M54" s="13">
        <v>1.8648051180799998</v>
      </c>
      <c r="N54" s="14">
        <v>4.6000000000000041E-2</v>
      </c>
      <c r="O54" s="15">
        <v>1.51860755886184</v>
      </c>
      <c r="P54" s="16">
        <v>1.9505861535116797</v>
      </c>
    </row>
    <row r="55" spans="1:16" x14ac:dyDescent="0.2">
      <c r="A55" s="171"/>
      <c r="B55" s="171" t="s">
        <v>17</v>
      </c>
      <c r="C55" s="184"/>
      <c r="D55" s="172"/>
      <c r="E55" s="179">
        <v>5.1993603242375772E-2</v>
      </c>
      <c r="F55" s="185"/>
      <c r="G55" s="173"/>
      <c r="H55" s="26">
        <v>6.2200000000000033E-2</v>
      </c>
      <c r="I55" s="174"/>
      <c r="J55" s="174"/>
      <c r="K55" s="26">
        <v>4.5999999999999999E-2</v>
      </c>
      <c r="L55" s="9"/>
      <c r="M55" s="9"/>
      <c r="N55" s="26">
        <v>4.6000000000000041E-2</v>
      </c>
      <c r="O55" s="21"/>
      <c r="P55" s="22"/>
    </row>
    <row r="56" spans="1:16" x14ac:dyDescent="0.2">
      <c r="A56" s="4"/>
      <c r="B56" s="4"/>
      <c r="C56" s="5"/>
      <c r="D56" s="5"/>
      <c r="E56" s="4"/>
      <c r="F56" s="164"/>
      <c r="G56" s="164"/>
      <c r="H56" s="7"/>
      <c r="I56" s="163"/>
      <c r="J56" s="163"/>
      <c r="K56" s="7"/>
      <c r="L56" s="5"/>
      <c r="M56" s="5"/>
      <c r="N56" s="4"/>
      <c r="O56" s="4"/>
      <c r="P56" s="6"/>
    </row>
    <row r="57" spans="1:16" ht="15" customHeight="1" x14ac:dyDescent="0.2">
      <c r="A57" s="171" t="s">
        <v>45</v>
      </c>
      <c r="B57" s="171"/>
      <c r="C57" s="166" t="s">
        <v>4</v>
      </c>
      <c r="D57" s="182"/>
      <c r="E57" s="146" t="s">
        <v>5</v>
      </c>
      <c r="F57" s="167" t="s">
        <v>6</v>
      </c>
      <c r="G57" s="168"/>
      <c r="H57" s="146" t="s">
        <v>7</v>
      </c>
      <c r="I57" s="169" t="s">
        <v>8</v>
      </c>
      <c r="J57" s="170"/>
      <c r="K57" s="146" t="s">
        <v>9</v>
      </c>
      <c r="L57" s="143" t="s">
        <v>10</v>
      </c>
      <c r="M57" s="145"/>
      <c r="N57" s="146" t="s">
        <v>9</v>
      </c>
      <c r="O57" s="143" t="s">
        <v>11</v>
      </c>
      <c r="P57" s="144"/>
    </row>
    <row r="58" spans="1:16" x14ac:dyDescent="0.2">
      <c r="A58" s="171"/>
      <c r="B58" s="171"/>
      <c r="C58" s="172" t="s">
        <v>12</v>
      </c>
      <c r="D58" s="172" t="s">
        <v>13</v>
      </c>
      <c r="E58" s="146"/>
      <c r="F58" s="173" t="s">
        <v>12</v>
      </c>
      <c r="G58" s="173" t="s">
        <v>13</v>
      </c>
      <c r="H58" s="146"/>
      <c r="I58" s="174" t="s">
        <v>12</v>
      </c>
      <c r="J58" s="174" t="s">
        <v>13</v>
      </c>
      <c r="K58" s="146"/>
      <c r="L58" s="9" t="s">
        <v>12</v>
      </c>
      <c r="M58" s="9" t="s">
        <v>13</v>
      </c>
      <c r="N58" s="146"/>
      <c r="O58" s="9" t="s">
        <v>12</v>
      </c>
      <c r="P58" s="10" t="s">
        <v>13</v>
      </c>
    </row>
    <row r="59" spans="1:16" x14ac:dyDescent="0.2">
      <c r="A59" s="4"/>
      <c r="B59" s="25" t="s">
        <v>34</v>
      </c>
      <c r="C59" s="18">
        <v>463.57</v>
      </c>
      <c r="D59" s="18">
        <v>463.57</v>
      </c>
      <c r="E59" s="7">
        <v>5.2009405267812836E-2</v>
      </c>
      <c r="F59" s="178">
        <v>487.68</v>
      </c>
      <c r="G59" s="178">
        <v>487.68</v>
      </c>
      <c r="H59" s="7">
        <v>6.2200000000000033E-2</v>
      </c>
      <c r="I59" s="163">
        <v>518.01369599999998</v>
      </c>
      <c r="J59" s="163">
        <v>518.01369599999998</v>
      </c>
      <c r="K59" s="7">
        <v>4.6000000000000041E-2</v>
      </c>
      <c r="L59" s="13">
        <v>541.84232601600002</v>
      </c>
      <c r="M59" s="13">
        <v>541.84232601600002</v>
      </c>
      <c r="N59" s="14">
        <v>4.5999999999999819E-2</v>
      </c>
      <c r="O59" s="15">
        <v>566.76707301273598</v>
      </c>
      <c r="P59" s="16">
        <v>566.76707301273598</v>
      </c>
    </row>
    <row r="60" spans="1:16" x14ac:dyDescent="0.2">
      <c r="A60" s="25" t="s">
        <v>41</v>
      </c>
      <c r="B60" s="25" t="s">
        <v>28</v>
      </c>
      <c r="C60" s="18">
        <v>2.3984999999999999</v>
      </c>
      <c r="D60" s="18">
        <v>3.5548999999999999</v>
      </c>
      <c r="E60" s="7">
        <v>5.1996299411512736E-2</v>
      </c>
      <c r="F60" s="178">
        <v>2.5232000000000001</v>
      </c>
      <c r="G60" s="178">
        <v>3.7397999999999998</v>
      </c>
      <c r="H60" s="7">
        <v>6.2200000000000033E-2</v>
      </c>
      <c r="I60" s="177">
        <v>2.6801430399999999</v>
      </c>
      <c r="J60" s="177">
        <v>3.97241556</v>
      </c>
      <c r="K60" s="7">
        <v>4.5999999999999874E-2</v>
      </c>
      <c r="L60" s="13">
        <v>2.8034296198399997</v>
      </c>
      <c r="M60" s="13">
        <v>4.1551466757600002</v>
      </c>
      <c r="N60" s="14">
        <v>4.6000000000000041E-2</v>
      </c>
      <c r="O60" s="15">
        <v>2.9323873823526396</v>
      </c>
      <c r="P60" s="16">
        <v>4.3462834228449605</v>
      </c>
    </row>
    <row r="61" spans="1:16" x14ac:dyDescent="0.2">
      <c r="A61" s="25" t="s">
        <v>42</v>
      </c>
      <c r="B61" s="25" t="s">
        <v>30</v>
      </c>
      <c r="C61" s="18">
        <v>1.3384</v>
      </c>
      <c r="D61" s="18">
        <v>2.1737000000000002</v>
      </c>
      <c r="E61" s="7">
        <v>5.1998066820709676E-2</v>
      </c>
      <c r="F61" s="178">
        <v>1.4079999999999999</v>
      </c>
      <c r="G61" s="178">
        <v>2.2867000000000002</v>
      </c>
      <c r="H61" s="7">
        <v>6.2200000000000033E-2</v>
      </c>
      <c r="I61" s="177">
        <v>1.4955775999999998</v>
      </c>
      <c r="J61" s="177">
        <v>2.42893274</v>
      </c>
      <c r="K61" s="7">
        <v>4.6000000000000041E-2</v>
      </c>
      <c r="L61" s="13">
        <v>1.5643741695999998</v>
      </c>
      <c r="M61" s="13">
        <v>2.5406636460400001</v>
      </c>
      <c r="N61" s="14">
        <v>4.6000000000000041E-2</v>
      </c>
      <c r="O61" s="15">
        <v>1.6363353814015997</v>
      </c>
      <c r="P61" s="16">
        <v>2.6575341737578402</v>
      </c>
    </row>
    <row r="62" spans="1:16" x14ac:dyDescent="0.2">
      <c r="A62" s="25" t="s">
        <v>43</v>
      </c>
      <c r="B62" s="25" t="s">
        <v>44</v>
      </c>
      <c r="C62" s="18">
        <v>1.2421</v>
      </c>
      <c r="D62" s="18">
        <v>1.5953999999999999</v>
      </c>
      <c r="E62" s="7">
        <v>5.2012663874220877E-2</v>
      </c>
      <c r="F62" s="178">
        <v>1.3067</v>
      </c>
      <c r="G62" s="178">
        <v>1.6783999999999999</v>
      </c>
      <c r="H62" s="7">
        <v>6.2200000000000033E-2</v>
      </c>
      <c r="I62" s="177">
        <v>1.38797674</v>
      </c>
      <c r="J62" s="177">
        <v>1.7827964799999998</v>
      </c>
      <c r="K62" s="7">
        <v>4.6000000000000041E-2</v>
      </c>
      <c r="L62" s="13">
        <v>1.45182367004</v>
      </c>
      <c r="M62" s="13">
        <v>1.8648051180799998</v>
      </c>
      <c r="N62" s="14">
        <v>4.6000000000000041E-2</v>
      </c>
      <c r="O62" s="15">
        <v>1.51860755886184</v>
      </c>
      <c r="P62" s="16">
        <v>1.9505861535116797</v>
      </c>
    </row>
    <row r="63" spans="1:16" x14ac:dyDescent="0.2">
      <c r="A63" s="171"/>
      <c r="B63" s="171" t="s">
        <v>17</v>
      </c>
      <c r="C63" s="184"/>
      <c r="D63" s="172"/>
      <c r="E63" s="179">
        <v>5.2004108843564031E-2</v>
      </c>
      <c r="F63" s="185"/>
      <c r="G63" s="173"/>
      <c r="H63" s="26">
        <v>6.2200000000000033E-2</v>
      </c>
      <c r="I63" s="174"/>
      <c r="J63" s="174"/>
      <c r="K63" s="26">
        <v>4.5999999999999999E-2</v>
      </c>
      <c r="L63" s="9"/>
      <c r="M63" s="9"/>
      <c r="N63" s="26">
        <v>4.5999999999999985E-2</v>
      </c>
      <c r="O63" s="21"/>
      <c r="P63" s="22"/>
    </row>
    <row r="64" spans="1:16" x14ac:dyDescent="0.2">
      <c r="A64" s="4"/>
      <c r="B64" s="4"/>
      <c r="C64" s="5"/>
      <c r="D64" s="5"/>
      <c r="E64" s="4"/>
      <c r="F64" s="164"/>
      <c r="G64" s="164"/>
      <c r="H64" s="7"/>
      <c r="I64" s="163"/>
      <c r="J64" s="163"/>
      <c r="K64" s="7"/>
      <c r="L64" s="5"/>
      <c r="M64" s="5"/>
      <c r="N64" s="4"/>
      <c r="O64" s="4"/>
      <c r="P64" s="6"/>
    </row>
    <row r="65" spans="1:16" ht="15" customHeight="1" x14ac:dyDescent="0.2">
      <c r="A65" s="171" t="s">
        <v>46</v>
      </c>
      <c r="B65" s="171"/>
      <c r="C65" s="166" t="s">
        <v>4</v>
      </c>
      <c r="D65" s="182"/>
      <c r="E65" s="146" t="s">
        <v>5</v>
      </c>
      <c r="F65" s="167" t="s">
        <v>6</v>
      </c>
      <c r="G65" s="168"/>
      <c r="H65" s="146" t="s">
        <v>7</v>
      </c>
      <c r="I65" s="169" t="s">
        <v>8</v>
      </c>
      <c r="J65" s="170"/>
      <c r="K65" s="146" t="s">
        <v>9</v>
      </c>
      <c r="L65" s="143" t="s">
        <v>10</v>
      </c>
      <c r="M65" s="145"/>
      <c r="N65" s="146" t="s">
        <v>9</v>
      </c>
      <c r="O65" s="143" t="s">
        <v>11</v>
      </c>
      <c r="P65" s="144"/>
    </row>
    <row r="66" spans="1:16" x14ac:dyDescent="0.2">
      <c r="A66" s="171"/>
      <c r="B66" s="171"/>
      <c r="C66" s="172" t="s">
        <v>12</v>
      </c>
      <c r="D66" s="172" t="s">
        <v>13</v>
      </c>
      <c r="E66" s="146"/>
      <c r="F66" s="173" t="s">
        <v>12</v>
      </c>
      <c r="G66" s="173" t="s">
        <v>13</v>
      </c>
      <c r="H66" s="146"/>
      <c r="I66" s="174" t="s">
        <v>12</v>
      </c>
      <c r="J66" s="174" t="s">
        <v>13</v>
      </c>
      <c r="K66" s="146"/>
      <c r="L66" s="9" t="s">
        <v>12</v>
      </c>
      <c r="M66" s="9" t="s">
        <v>13</v>
      </c>
      <c r="N66" s="146"/>
      <c r="O66" s="9" t="s">
        <v>12</v>
      </c>
      <c r="P66" s="10" t="s">
        <v>13</v>
      </c>
    </row>
    <row r="67" spans="1:16" x14ac:dyDescent="0.2">
      <c r="A67" s="4"/>
      <c r="B67" s="25" t="s">
        <v>47</v>
      </c>
      <c r="C67" s="5">
        <v>3078.4</v>
      </c>
      <c r="D67" s="5">
        <v>3078.4</v>
      </c>
      <c r="E67" s="7">
        <v>0.13070000649688152</v>
      </c>
      <c r="F67" s="178">
        <v>3480.7469000000001</v>
      </c>
      <c r="G67" s="178">
        <v>3480.7469000000001</v>
      </c>
      <c r="H67" s="7">
        <v>6.2200946009604907E-2</v>
      </c>
      <c r="I67" s="163">
        <v>3697.2526499999999</v>
      </c>
      <c r="J67" s="163">
        <v>3697.2526499999999</v>
      </c>
      <c r="K67" s="7">
        <v>4.6000000000000041E-2</v>
      </c>
      <c r="L67" s="13">
        <v>3867.3262718999999</v>
      </c>
      <c r="M67" s="13">
        <v>3867.3262718999999</v>
      </c>
      <c r="N67" s="14">
        <v>4.6000000000000041E-2</v>
      </c>
      <c r="O67" s="15">
        <v>4045.2232804074001</v>
      </c>
      <c r="P67" s="16">
        <v>4045.2232804074001</v>
      </c>
    </row>
    <row r="68" spans="1:16" x14ac:dyDescent="0.2">
      <c r="A68" s="25" t="s">
        <v>48</v>
      </c>
      <c r="B68" s="25" t="s">
        <v>49</v>
      </c>
      <c r="C68" s="5">
        <v>41.83</v>
      </c>
      <c r="D68" s="5">
        <v>41.83</v>
      </c>
      <c r="E68" s="7">
        <v>0.13076739182404973</v>
      </c>
      <c r="F68" s="178">
        <v>47.3</v>
      </c>
      <c r="G68" s="178">
        <v>47.3</v>
      </c>
      <c r="H68" s="7">
        <v>6.2200000000000033E-2</v>
      </c>
      <c r="I68" s="163">
        <v>50.242059999999995</v>
      </c>
      <c r="J68" s="163">
        <v>50.242059999999995</v>
      </c>
      <c r="K68" s="7">
        <v>4.6000000000000041E-2</v>
      </c>
      <c r="L68" s="13">
        <v>52.553194759999997</v>
      </c>
      <c r="M68" s="13">
        <v>52.553194759999997</v>
      </c>
      <c r="N68" s="14">
        <v>4.6000000000000041E-2</v>
      </c>
      <c r="O68" s="15">
        <v>54.970641718959996</v>
      </c>
      <c r="P68" s="16">
        <v>54.970641718959996</v>
      </c>
    </row>
    <row r="69" spans="1:16" x14ac:dyDescent="0.2">
      <c r="A69" s="25" t="s">
        <v>50</v>
      </c>
      <c r="B69" s="25" t="s">
        <v>51</v>
      </c>
      <c r="C69" s="5">
        <v>116.58</v>
      </c>
      <c r="D69" s="5">
        <v>116.58</v>
      </c>
      <c r="E69" s="7">
        <v>0.13069994853319611</v>
      </c>
      <c r="F69" s="178">
        <v>131.81700000000001</v>
      </c>
      <c r="G69" s="178">
        <v>131.81700000000001</v>
      </c>
      <c r="H69" s="7">
        <v>6.2224174423632705E-2</v>
      </c>
      <c r="I69" s="163">
        <v>140.019204</v>
      </c>
      <c r="J69" s="163">
        <v>140.019204</v>
      </c>
      <c r="K69" s="7">
        <v>4.5999999999999819E-2</v>
      </c>
      <c r="L69" s="13">
        <v>146.46008738399999</v>
      </c>
      <c r="M69" s="13">
        <v>146.46008738399999</v>
      </c>
      <c r="N69" s="14">
        <v>4.6000000000000041E-2</v>
      </c>
      <c r="O69" s="15">
        <v>153.19725140366398</v>
      </c>
      <c r="P69" s="16">
        <v>153.19725140366398</v>
      </c>
    </row>
    <row r="70" spans="1:16" x14ac:dyDescent="0.2">
      <c r="A70" s="25" t="s">
        <v>52</v>
      </c>
      <c r="B70" s="25" t="s">
        <v>28</v>
      </c>
      <c r="C70" s="5">
        <v>1.4354</v>
      </c>
      <c r="D70" s="5">
        <v>2.8249</v>
      </c>
      <c r="E70" s="7">
        <v>0.13069518039711281</v>
      </c>
      <c r="F70" s="178">
        <v>1.623</v>
      </c>
      <c r="G70" s="178">
        <v>3.1941000000000002</v>
      </c>
      <c r="H70" s="7">
        <v>6.2200000000000033E-2</v>
      </c>
      <c r="I70" s="177">
        <v>1.7239506</v>
      </c>
      <c r="J70" s="177">
        <v>3.3927730200000004</v>
      </c>
      <c r="K70" s="7">
        <v>4.6000000000000041E-2</v>
      </c>
      <c r="L70" s="13">
        <v>1.8032523276000001</v>
      </c>
      <c r="M70" s="13">
        <v>3.5488405789200002</v>
      </c>
      <c r="N70" s="14">
        <v>4.6000000000000041E-2</v>
      </c>
      <c r="O70" s="15">
        <v>1.8862019346696002</v>
      </c>
      <c r="P70" s="16">
        <v>3.71208724555032</v>
      </c>
    </row>
    <row r="71" spans="1:16" x14ac:dyDescent="0.2">
      <c r="A71" s="25" t="s">
        <v>53</v>
      </c>
      <c r="B71" s="25" t="s">
        <v>30</v>
      </c>
      <c r="C71" s="5">
        <v>0.94159999999999999</v>
      </c>
      <c r="D71" s="5">
        <v>1.4469000000000001</v>
      </c>
      <c r="E71" s="7">
        <v>0.13072449100596695</v>
      </c>
      <c r="F71" s="178">
        <v>1.0647</v>
      </c>
      <c r="G71" s="178">
        <v>1.6359999999999999</v>
      </c>
      <c r="H71" s="7">
        <v>6.2200000000000033E-2</v>
      </c>
      <c r="I71" s="177">
        <v>1.13092434</v>
      </c>
      <c r="J71" s="177">
        <v>1.7377591999999999</v>
      </c>
      <c r="K71" s="7">
        <v>4.6000000000000041E-2</v>
      </c>
      <c r="L71" s="13">
        <v>1.1829468596399999</v>
      </c>
      <c r="M71" s="13">
        <v>1.8176961232</v>
      </c>
      <c r="N71" s="14">
        <v>4.6000000000000041E-2</v>
      </c>
      <c r="O71" s="15">
        <v>1.2373624151834399</v>
      </c>
      <c r="P71" s="16">
        <v>1.9013101448672001</v>
      </c>
    </row>
    <row r="72" spans="1:16" x14ac:dyDescent="0.2">
      <c r="A72" s="25" t="s">
        <v>54</v>
      </c>
      <c r="B72" s="25" t="s">
        <v>55</v>
      </c>
      <c r="C72" s="5">
        <v>0.87270000000000003</v>
      </c>
      <c r="D72" s="5">
        <v>1.355</v>
      </c>
      <c r="E72" s="7">
        <v>0.13073302855751134</v>
      </c>
      <c r="F72" s="178">
        <v>0.98680000000000001</v>
      </c>
      <c r="G72" s="178">
        <v>1.5321</v>
      </c>
      <c r="H72" s="7">
        <v>6.2200000000000033E-2</v>
      </c>
      <c r="I72" s="177">
        <v>1.04817896</v>
      </c>
      <c r="J72" s="177">
        <v>1.6273966200000001</v>
      </c>
      <c r="K72" s="7">
        <v>4.6000000000000041E-2</v>
      </c>
      <c r="L72" s="13">
        <v>1.0963951921599999</v>
      </c>
      <c r="M72" s="13">
        <v>1.70225686452</v>
      </c>
      <c r="N72" s="14">
        <v>4.6000000000000041E-2</v>
      </c>
      <c r="O72" s="15">
        <v>1.14682937099936</v>
      </c>
      <c r="P72" s="16">
        <v>1.7805606802879201</v>
      </c>
    </row>
    <row r="73" spans="1:16" x14ac:dyDescent="0.2">
      <c r="A73" s="171"/>
      <c r="B73" s="171" t="s">
        <v>17</v>
      </c>
      <c r="C73" s="172"/>
      <c r="D73" s="172"/>
      <c r="E73" s="179">
        <v>0.13072000780245308</v>
      </c>
      <c r="F73" s="173"/>
      <c r="G73" s="173"/>
      <c r="H73" s="26">
        <v>6.2204186738872957E-2</v>
      </c>
      <c r="I73" s="174"/>
      <c r="J73" s="174"/>
      <c r="K73" s="26">
        <v>4.6000000000000006E-2</v>
      </c>
      <c r="L73" s="9"/>
      <c r="M73" s="9"/>
      <c r="N73" s="26">
        <v>4.6000000000000041E-2</v>
      </c>
      <c r="O73" s="21"/>
      <c r="P73" s="22"/>
    </row>
    <row r="74" spans="1:16" x14ac:dyDescent="0.2">
      <c r="A74" s="4"/>
      <c r="B74" s="4"/>
      <c r="C74" s="5"/>
      <c r="D74" s="5"/>
      <c r="E74" s="4"/>
      <c r="F74" s="164"/>
      <c r="G74" s="164"/>
      <c r="H74" s="7"/>
      <c r="I74" s="163"/>
      <c r="J74" s="163"/>
      <c r="K74" s="7"/>
      <c r="L74" s="5"/>
      <c r="M74" s="5"/>
      <c r="N74" s="4"/>
      <c r="O74" s="4"/>
      <c r="P74" s="6"/>
    </row>
    <row r="75" spans="1:16" ht="15" customHeight="1" x14ac:dyDescent="0.2">
      <c r="A75" s="171" t="s">
        <v>56</v>
      </c>
      <c r="B75" s="171"/>
      <c r="C75" s="166" t="s">
        <v>4</v>
      </c>
      <c r="D75" s="182"/>
      <c r="E75" s="146" t="s">
        <v>5</v>
      </c>
      <c r="F75" s="167" t="s">
        <v>6</v>
      </c>
      <c r="G75" s="168"/>
      <c r="H75" s="146" t="s">
        <v>7</v>
      </c>
      <c r="I75" s="169" t="s">
        <v>8</v>
      </c>
      <c r="J75" s="170"/>
      <c r="K75" s="146" t="s">
        <v>9</v>
      </c>
      <c r="L75" s="143" t="s">
        <v>10</v>
      </c>
      <c r="M75" s="145"/>
      <c r="N75" s="146" t="s">
        <v>9</v>
      </c>
      <c r="O75" s="143" t="s">
        <v>11</v>
      </c>
      <c r="P75" s="144"/>
    </row>
    <row r="76" spans="1:16" x14ac:dyDescent="0.2">
      <c r="A76" s="171"/>
      <c r="B76" s="171"/>
      <c r="C76" s="172" t="s">
        <v>12</v>
      </c>
      <c r="D76" s="172" t="s">
        <v>13</v>
      </c>
      <c r="E76" s="146"/>
      <c r="F76" s="173" t="s">
        <v>12</v>
      </c>
      <c r="G76" s="173" t="s">
        <v>13</v>
      </c>
      <c r="H76" s="146"/>
      <c r="I76" s="174" t="s">
        <v>12</v>
      </c>
      <c r="J76" s="174" t="s">
        <v>13</v>
      </c>
      <c r="K76" s="146"/>
      <c r="L76" s="9" t="s">
        <v>12</v>
      </c>
      <c r="M76" s="9" t="s">
        <v>13</v>
      </c>
      <c r="N76" s="146"/>
      <c r="O76" s="9" t="s">
        <v>12</v>
      </c>
      <c r="P76" s="10" t="s">
        <v>13</v>
      </c>
    </row>
    <row r="77" spans="1:16" x14ac:dyDescent="0.2">
      <c r="A77" s="4"/>
      <c r="B77" s="25" t="s">
        <v>47</v>
      </c>
      <c r="C77" s="5">
        <v>2039.79</v>
      </c>
      <c r="D77" s="5">
        <v>2039.79</v>
      </c>
      <c r="E77" s="7">
        <v>0.13070002304158779</v>
      </c>
      <c r="F77" s="178">
        <v>2306.3906000000002</v>
      </c>
      <c r="G77" s="178">
        <v>2306.3906000000002</v>
      </c>
      <c r="H77" s="7">
        <v>6.2199723672130558E-2</v>
      </c>
      <c r="I77" s="163">
        <v>2449.8474579999997</v>
      </c>
      <c r="J77" s="163">
        <v>2449.8474579999997</v>
      </c>
      <c r="K77" s="7">
        <v>4.6000000000000041E-2</v>
      </c>
      <c r="L77" s="13">
        <v>2562.5404410679998</v>
      </c>
      <c r="M77" s="13">
        <v>2562.5404410679998</v>
      </c>
      <c r="N77" s="14">
        <v>4.6000000000000041E-2</v>
      </c>
      <c r="O77" s="15">
        <v>2680.4173013571281</v>
      </c>
      <c r="P77" s="16">
        <v>2680.4173013571281</v>
      </c>
    </row>
    <row r="78" spans="1:16" x14ac:dyDescent="0.2">
      <c r="A78" s="25" t="s">
        <v>57</v>
      </c>
      <c r="B78" s="25" t="s">
        <v>49</v>
      </c>
      <c r="C78" s="5">
        <v>46.34</v>
      </c>
      <c r="D78" s="5">
        <v>46.34</v>
      </c>
      <c r="E78" s="7">
        <v>0.13077255071212757</v>
      </c>
      <c r="F78" s="178">
        <v>52.4</v>
      </c>
      <c r="G78" s="178">
        <v>52.4</v>
      </c>
      <c r="H78" s="7">
        <v>6.2200000000000033E-2</v>
      </c>
      <c r="I78" s="163">
        <v>55.659279999999995</v>
      </c>
      <c r="J78" s="163">
        <v>55.659279999999995</v>
      </c>
      <c r="K78" s="7">
        <v>4.6000000000000041E-2</v>
      </c>
      <c r="L78" s="13">
        <v>58.219606879999994</v>
      </c>
      <c r="M78" s="13">
        <v>58.219606879999994</v>
      </c>
      <c r="N78" s="14">
        <v>4.6000000000000041E-2</v>
      </c>
      <c r="O78" s="15">
        <v>60.897708796479996</v>
      </c>
      <c r="P78" s="16">
        <v>60.897708796479996</v>
      </c>
    </row>
    <row r="79" spans="1:16" x14ac:dyDescent="0.2">
      <c r="A79" s="25" t="s">
        <v>58</v>
      </c>
      <c r="B79" s="25" t="s">
        <v>51</v>
      </c>
      <c r="C79" s="5">
        <v>125.76</v>
      </c>
      <c r="D79" s="5">
        <v>125.76</v>
      </c>
      <c r="E79" s="7">
        <v>0.13064567430025442</v>
      </c>
      <c r="F79" s="178">
        <v>142.19</v>
      </c>
      <c r="G79" s="178">
        <v>142.19</v>
      </c>
      <c r="H79" s="7">
        <v>6.2200000000000033E-2</v>
      </c>
      <c r="I79" s="163">
        <v>151.03421800000001</v>
      </c>
      <c r="J79" s="163">
        <v>151.03421800000001</v>
      </c>
      <c r="K79" s="7">
        <v>4.6000000000000041E-2</v>
      </c>
      <c r="L79" s="13">
        <v>157.981792028</v>
      </c>
      <c r="M79" s="13">
        <v>157.981792028</v>
      </c>
      <c r="N79" s="14">
        <v>4.6000000000000041E-2</v>
      </c>
      <c r="O79" s="15">
        <v>165.24895446128801</v>
      </c>
      <c r="P79" s="16">
        <v>165.24895446128801</v>
      </c>
    </row>
    <row r="80" spans="1:16" x14ac:dyDescent="0.2">
      <c r="A80" s="25" t="s">
        <v>59</v>
      </c>
      <c r="B80" s="25" t="s">
        <v>28</v>
      </c>
      <c r="C80" s="5">
        <v>1.4354</v>
      </c>
      <c r="D80" s="5">
        <v>2.8209</v>
      </c>
      <c r="E80" s="7">
        <v>0.13069719921800493</v>
      </c>
      <c r="F80" s="178">
        <v>1.623</v>
      </c>
      <c r="G80" s="178">
        <v>3.1896</v>
      </c>
      <c r="H80" s="7">
        <v>6.2200000000000033E-2</v>
      </c>
      <c r="I80" s="177">
        <v>1.7239506</v>
      </c>
      <c r="J80" s="177">
        <v>3.38799312</v>
      </c>
      <c r="K80" s="7">
        <v>4.6000000000000041E-2</v>
      </c>
      <c r="L80" s="13">
        <v>1.8032523276000001</v>
      </c>
      <c r="M80" s="13">
        <v>3.5438408035200002</v>
      </c>
      <c r="N80" s="14">
        <v>4.6000000000000041E-2</v>
      </c>
      <c r="O80" s="15">
        <v>1.8862019346696002</v>
      </c>
      <c r="P80" s="16">
        <v>3.7068574804819203</v>
      </c>
    </row>
    <row r="81" spans="1:16" x14ac:dyDescent="0.2">
      <c r="A81" s="25" t="s">
        <v>60</v>
      </c>
      <c r="B81" s="25" t="s">
        <v>30</v>
      </c>
      <c r="C81" s="5">
        <v>0.94159999999999999</v>
      </c>
      <c r="D81" s="5">
        <v>1.4432</v>
      </c>
      <c r="E81" s="7">
        <v>0.13072164401019543</v>
      </c>
      <c r="F81" s="178">
        <v>1.0647</v>
      </c>
      <c r="G81" s="178">
        <v>1.6317999999999999</v>
      </c>
      <c r="H81" s="7">
        <v>6.2200000000000033E-2</v>
      </c>
      <c r="I81" s="177">
        <v>1.13092434</v>
      </c>
      <c r="J81" s="177">
        <v>1.7332979599999998</v>
      </c>
      <c r="K81" s="7">
        <v>4.6000000000000041E-2</v>
      </c>
      <c r="L81" s="13">
        <v>1.1829468596399999</v>
      </c>
      <c r="M81" s="13">
        <v>1.8130296661599998</v>
      </c>
      <c r="N81" s="14">
        <v>4.6000000000000041E-2</v>
      </c>
      <c r="O81" s="15">
        <v>1.2373624151834399</v>
      </c>
      <c r="P81" s="16">
        <v>1.8964290308033598</v>
      </c>
    </row>
    <row r="82" spans="1:16" x14ac:dyDescent="0.2">
      <c r="A82" s="25" t="s">
        <v>61</v>
      </c>
      <c r="B82" s="25" t="s">
        <v>55</v>
      </c>
      <c r="C82" s="5">
        <v>0.83099999999999996</v>
      </c>
      <c r="D82" s="5">
        <v>1.3229</v>
      </c>
      <c r="E82" s="7">
        <v>0.13068886782757394</v>
      </c>
      <c r="F82" s="178">
        <v>0.93959999999999999</v>
      </c>
      <c r="G82" s="178">
        <v>1.4958</v>
      </c>
      <c r="H82" s="7">
        <v>6.2200000000000033E-2</v>
      </c>
      <c r="I82" s="177">
        <v>0.99804311999999995</v>
      </c>
      <c r="J82" s="177">
        <v>1.58883876</v>
      </c>
      <c r="K82" s="7">
        <v>4.6000000000000041E-2</v>
      </c>
      <c r="L82" s="13">
        <v>1.04395310352</v>
      </c>
      <c r="M82" s="13">
        <v>1.6619253429600001</v>
      </c>
      <c r="N82" s="14">
        <v>4.5999999999999874E-2</v>
      </c>
      <c r="O82" s="15">
        <v>1.0919749462819199</v>
      </c>
      <c r="P82" s="16">
        <v>1.73837390873616</v>
      </c>
    </row>
    <row r="83" spans="1:16" x14ac:dyDescent="0.2">
      <c r="A83" s="171"/>
      <c r="B83" s="171" t="s">
        <v>17</v>
      </c>
      <c r="C83" s="172"/>
      <c r="D83" s="172"/>
      <c r="E83" s="179">
        <v>0.13070432651829067</v>
      </c>
      <c r="F83" s="173"/>
      <c r="G83" s="173"/>
      <c r="H83" s="26">
        <v>6.2199953945355123E-2</v>
      </c>
      <c r="I83" s="174"/>
      <c r="J83" s="174"/>
      <c r="K83" s="26">
        <v>4.6000000000000041E-2</v>
      </c>
      <c r="L83" s="9"/>
      <c r="M83" s="9"/>
      <c r="N83" s="26">
        <v>4.6000000000000013E-2</v>
      </c>
      <c r="O83" s="21"/>
      <c r="P83" s="22"/>
    </row>
    <row r="84" spans="1:16" x14ac:dyDescent="0.2">
      <c r="A84" s="4"/>
      <c r="B84" s="4"/>
      <c r="C84" s="5"/>
      <c r="D84" s="5"/>
      <c r="E84" s="4"/>
      <c r="F84" s="164"/>
      <c r="G84" s="164"/>
      <c r="H84" s="7"/>
      <c r="I84" s="163"/>
      <c r="J84" s="163"/>
      <c r="K84" s="7"/>
      <c r="L84" s="5"/>
      <c r="M84" s="5"/>
      <c r="N84" s="4"/>
      <c r="O84" s="4"/>
      <c r="P84" s="6"/>
    </row>
    <row r="85" spans="1:16" ht="15" customHeight="1" x14ac:dyDescent="0.2">
      <c r="A85" s="171" t="s">
        <v>62</v>
      </c>
      <c r="B85" s="171"/>
      <c r="C85" s="166" t="s">
        <v>4</v>
      </c>
      <c r="D85" s="182"/>
      <c r="E85" s="146" t="s">
        <v>5</v>
      </c>
      <c r="F85" s="167" t="s">
        <v>6</v>
      </c>
      <c r="G85" s="168"/>
      <c r="H85" s="146" t="s">
        <v>7</v>
      </c>
      <c r="I85" s="169" t="s">
        <v>8</v>
      </c>
      <c r="J85" s="170"/>
      <c r="K85" s="146" t="s">
        <v>9</v>
      </c>
      <c r="L85" s="143" t="s">
        <v>10</v>
      </c>
      <c r="M85" s="145"/>
      <c r="N85" s="146" t="s">
        <v>9</v>
      </c>
      <c r="O85" s="143" t="s">
        <v>11</v>
      </c>
      <c r="P85" s="144"/>
    </row>
    <row r="86" spans="1:16" x14ac:dyDescent="0.2">
      <c r="A86" s="171"/>
      <c r="B86" s="171"/>
      <c r="C86" s="172" t="s">
        <v>12</v>
      </c>
      <c r="D86" s="172" t="s">
        <v>13</v>
      </c>
      <c r="E86" s="146"/>
      <c r="F86" s="173" t="s">
        <v>12</v>
      </c>
      <c r="G86" s="173" t="s">
        <v>13</v>
      </c>
      <c r="H86" s="146"/>
      <c r="I86" s="174" t="s">
        <v>12</v>
      </c>
      <c r="J86" s="174" t="s">
        <v>13</v>
      </c>
      <c r="K86" s="146"/>
      <c r="L86" s="9" t="s">
        <v>12</v>
      </c>
      <c r="M86" s="9" t="s">
        <v>13</v>
      </c>
      <c r="N86" s="146"/>
      <c r="O86" s="9" t="s">
        <v>12</v>
      </c>
      <c r="P86" s="10" t="s">
        <v>13</v>
      </c>
    </row>
    <row r="87" spans="1:16" x14ac:dyDescent="0.2">
      <c r="A87" s="4"/>
      <c r="B87" s="25" t="s">
        <v>47</v>
      </c>
      <c r="C87" s="5">
        <v>1590</v>
      </c>
      <c r="D87" s="5">
        <v>1590</v>
      </c>
      <c r="E87" s="7">
        <v>0.13070000000000004</v>
      </c>
      <c r="F87" s="178">
        <v>1797.8130000000001</v>
      </c>
      <c r="G87" s="178">
        <v>1797.8130000000001</v>
      </c>
      <c r="H87" s="7">
        <v>6.2198227513095006E-2</v>
      </c>
      <c r="I87" s="163">
        <v>1909.6337819999999</v>
      </c>
      <c r="J87" s="163">
        <v>1909.6337819999999</v>
      </c>
      <c r="K87" s="7">
        <v>4.6000000000000041E-2</v>
      </c>
      <c r="L87" s="13">
        <v>1997.4769359719999</v>
      </c>
      <c r="M87" s="13">
        <v>1997.4769359719999</v>
      </c>
      <c r="N87" s="14">
        <v>4.5999999999999819E-2</v>
      </c>
      <c r="O87" s="15">
        <v>2089.3608750267117</v>
      </c>
      <c r="P87" s="16">
        <v>2089.3608750267117</v>
      </c>
    </row>
    <row r="88" spans="1:16" x14ac:dyDescent="0.2">
      <c r="A88" s="25" t="s">
        <v>63</v>
      </c>
      <c r="B88" s="25" t="s">
        <v>49</v>
      </c>
      <c r="C88" s="5">
        <v>48.41</v>
      </c>
      <c r="D88" s="5">
        <v>48.41</v>
      </c>
      <c r="E88" s="7">
        <v>0.13075810782896102</v>
      </c>
      <c r="F88" s="178">
        <v>54.74</v>
      </c>
      <c r="G88" s="178">
        <v>54.74</v>
      </c>
      <c r="H88" s="7">
        <v>6.2200000000000033E-2</v>
      </c>
      <c r="I88" s="163">
        <v>58.144828000000004</v>
      </c>
      <c r="J88" s="163">
        <v>58.144828000000004</v>
      </c>
      <c r="K88" s="7">
        <v>4.6000000000000041E-2</v>
      </c>
      <c r="L88" s="13">
        <v>60.819490088000002</v>
      </c>
      <c r="M88" s="13">
        <v>60.819490088000002</v>
      </c>
      <c r="N88" s="14">
        <v>4.6000000000000041E-2</v>
      </c>
      <c r="O88" s="15">
        <v>63.617186632048004</v>
      </c>
      <c r="P88" s="16">
        <v>63.617186632048004</v>
      </c>
    </row>
    <row r="89" spans="1:16" x14ac:dyDescent="0.2">
      <c r="A89" s="25" t="s">
        <v>64</v>
      </c>
      <c r="B89" s="25" t="s">
        <v>51</v>
      </c>
      <c r="C89" s="5">
        <v>135.82</v>
      </c>
      <c r="D89" s="5">
        <v>135.82</v>
      </c>
      <c r="E89" s="7">
        <v>0.13076130172286859</v>
      </c>
      <c r="F89" s="178">
        <v>153.58000000000001</v>
      </c>
      <c r="G89" s="178">
        <v>153.58000000000001</v>
      </c>
      <c r="H89" s="7">
        <v>6.2200000000000033E-2</v>
      </c>
      <c r="I89" s="163">
        <v>163.132676</v>
      </c>
      <c r="J89" s="163">
        <v>163.132676</v>
      </c>
      <c r="K89" s="7">
        <v>4.6000000000000041E-2</v>
      </c>
      <c r="L89" s="13">
        <v>170.636779096</v>
      </c>
      <c r="M89" s="13">
        <v>170.636779096</v>
      </c>
      <c r="N89" s="14">
        <v>4.6000000000000041E-2</v>
      </c>
      <c r="O89" s="15">
        <v>178.48607093441601</v>
      </c>
      <c r="P89" s="16">
        <v>178.48607093441601</v>
      </c>
    </row>
    <row r="90" spans="1:16" x14ac:dyDescent="0.2">
      <c r="A90" s="25" t="s">
        <v>65</v>
      </c>
      <c r="B90" s="25" t="s">
        <v>28</v>
      </c>
      <c r="C90" s="5">
        <v>1.5085</v>
      </c>
      <c r="D90" s="5">
        <v>2.8237000000000001</v>
      </c>
      <c r="E90" s="7">
        <v>0.13072316980699927</v>
      </c>
      <c r="F90" s="178">
        <v>1.7057</v>
      </c>
      <c r="G90" s="178">
        <v>3.1928000000000001</v>
      </c>
      <c r="H90" s="7">
        <v>6.2200000000000033E-2</v>
      </c>
      <c r="I90" s="177">
        <v>1.81179454</v>
      </c>
      <c r="J90" s="177">
        <v>3.3913921600000001</v>
      </c>
      <c r="K90" s="7">
        <v>4.6000000000000041E-2</v>
      </c>
      <c r="L90" s="13">
        <v>1.8951370888399999</v>
      </c>
      <c r="M90" s="13">
        <v>3.5473961993600001</v>
      </c>
      <c r="N90" s="14">
        <v>4.6000000000000041E-2</v>
      </c>
      <c r="O90" s="15">
        <v>1.9823133949266398</v>
      </c>
      <c r="P90" s="16">
        <v>3.7105764245305601</v>
      </c>
    </row>
    <row r="91" spans="1:16" x14ac:dyDescent="0.2">
      <c r="A91" s="25" t="s">
        <v>66</v>
      </c>
      <c r="B91" s="25" t="s">
        <v>30</v>
      </c>
      <c r="C91" s="5">
        <v>0.98850000000000005</v>
      </c>
      <c r="D91" s="5">
        <v>1.4390000000000001</v>
      </c>
      <c r="E91" s="7">
        <v>0.13070625782320167</v>
      </c>
      <c r="F91" s="178">
        <v>1.1176999999999999</v>
      </c>
      <c r="G91" s="178">
        <v>1.6271</v>
      </c>
      <c r="H91" s="7">
        <v>6.2200000000000033E-2</v>
      </c>
      <c r="I91" s="177">
        <v>1.18722094</v>
      </c>
      <c r="J91" s="177">
        <v>1.72830562</v>
      </c>
      <c r="K91" s="7">
        <v>4.6000000000000041E-2</v>
      </c>
      <c r="L91" s="13">
        <v>1.2418331032400001</v>
      </c>
      <c r="M91" s="13">
        <v>1.8078076785199999</v>
      </c>
      <c r="N91" s="14">
        <v>4.6000000000000041E-2</v>
      </c>
      <c r="O91" s="15">
        <v>1.2989574259890402</v>
      </c>
      <c r="P91" s="16">
        <v>1.8909668317319199</v>
      </c>
    </row>
    <row r="92" spans="1:16" x14ac:dyDescent="0.2">
      <c r="A92" s="25" t="s">
        <v>67</v>
      </c>
      <c r="B92" s="25" t="s">
        <v>55</v>
      </c>
      <c r="C92" s="5">
        <v>0.88470000000000004</v>
      </c>
      <c r="D92" s="5">
        <v>1.3467</v>
      </c>
      <c r="E92" s="7">
        <v>0.13067178040651117</v>
      </c>
      <c r="F92" s="178">
        <v>1.0003</v>
      </c>
      <c r="G92" s="178">
        <v>1.5226999999999999</v>
      </c>
      <c r="H92" s="7">
        <v>6.2200000000000033E-2</v>
      </c>
      <c r="I92" s="177">
        <v>1.0625186600000001</v>
      </c>
      <c r="J92" s="177">
        <v>1.61741194</v>
      </c>
      <c r="K92" s="7">
        <v>4.6000000000000041E-2</v>
      </c>
      <c r="L92" s="13">
        <v>1.11139451836</v>
      </c>
      <c r="M92" s="13">
        <v>1.69181288924</v>
      </c>
      <c r="N92" s="14">
        <v>4.6000000000000041E-2</v>
      </c>
      <c r="O92" s="15">
        <v>1.1625186662045601</v>
      </c>
      <c r="P92" s="16">
        <v>1.76963628214504</v>
      </c>
    </row>
    <row r="93" spans="1:16" x14ac:dyDescent="0.2">
      <c r="A93" s="171"/>
      <c r="B93" s="171" t="s">
        <v>17</v>
      </c>
      <c r="C93" s="172"/>
      <c r="D93" s="172"/>
      <c r="E93" s="179">
        <v>0.13072010293142364</v>
      </c>
      <c r="F93" s="173"/>
      <c r="G93" s="173"/>
      <c r="H93" s="26">
        <v>6.219970458551586E-2</v>
      </c>
      <c r="I93" s="174"/>
      <c r="J93" s="174"/>
      <c r="K93" s="26">
        <v>4.6000000000000041E-2</v>
      </c>
      <c r="L93" s="9"/>
      <c r="M93" s="9"/>
      <c r="N93" s="26">
        <v>4.6000000000000006E-2</v>
      </c>
      <c r="O93" s="21"/>
      <c r="P93" s="22"/>
    </row>
    <row r="94" spans="1:16" x14ac:dyDescent="0.2">
      <c r="A94" s="4"/>
      <c r="B94" s="4"/>
      <c r="C94" s="5"/>
      <c r="D94" s="5"/>
      <c r="E94" s="4"/>
      <c r="F94" s="164"/>
      <c r="G94" s="164"/>
      <c r="H94" s="7"/>
      <c r="I94" s="163"/>
      <c r="J94" s="163"/>
      <c r="K94" s="7"/>
      <c r="L94" s="5"/>
      <c r="M94" s="5"/>
      <c r="N94" s="4"/>
      <c r="O94" s="4"/>
      <c r="P94" s="6"/>
    </row>
    <row r="95" spans="1:16" ht="15" customHeight="1" x14ac:dyDescent="0.2">
      <c r="A95" s="171" t="s">
        <v>68</v>
      </c>
      <c r="B95" s="171"/>
      <c r="C95" s="166" t="s">
        <v>4</v>
      </c>
      <c r="D95" s="182"/>
      <c r="E95" s="146" t="s">
        <v>5</v>
      </c>
      <c r="F95" s="167" t="s">
        <v>6</v>
      </c>
      <c r="G95" s="168"/>
      <c r="H95" s="146" t="s">
        <v>7</v>
      </c>
      <c r="I95" s="169" t="s">
        <v>8</v>
      </c>
      <c r="J95" s="170"/>
      <c r="K95" s="146" t="s">
        <v>9</v>
      </c>
      <c r="L95" s="143" t="s">
        <v>10</v>
      </c>
      <c r="M95" s="145"/>
      <c r="N95" s="146" t="s">
        <v>9</v>
      </c>
      <c r="O95" s="143" t="s">
        <v>11</v>
      </c>
      <c r="P95" s="144"/>
    </row>
    <row r="96" spans="1:16" x14ac:dyDescent="0.2">
      <c r="A96" s="171"/>
      <c r="B96" s="171"/>
      <c r="C96" s="172" t="s">
        <v>12</v>
      </c>
      <c r="D96" s="172" t="s">
        <v>13</v>
      </c>
      <c r="E96" s="146"/>
      <c r="F96" s="173" t="s">
        <v>12</v>
      </c>
      <c r="G96" s="173" t="s">
        <v>13</v>
      </c>
      <c r="H96" s="146"/>
      <c r="I96" s="174" t="s">
        <v>12</v>
      </c>
      <c r="J96" s="174" t="s">
        <v>13</v>
      </c>
      <c r="K96" s="146"/>
      <c r="L96" s="9" t="s">
        <v>12</v>
      </c>
      <c r="M96" s="9" t="s">
        <v>13</v>
      </c>
      <c r="N96" s="146"/>
      <c r="O96" s="9" t="s">
        <v>12</v>
      </c>
      <c r="P96" s="10" t="s">
        <v>13</v>
      </c>
    </row>
    <row r="97" spans="1:16" x14ac:dyDescent="0.2">
      <c r="A97" s="4"/>
      <c r="B97" s="25" t="s">
        <v>47</v>
      </c>
      <c r="C97" s="5">
        <v>2496.7600000000002</v>
      </c>
      <c r="D97" s="5">
        <v>2496.7600000000002</v>
      </c>
      <c r="E97" s="7">
        <v>0.13070038770246228</v>
      </c>
      <c r="F97" s="178">
        <v>2823.09</v>
      </c>
      <c r="G97" s="178">
        <v>2823.08</v>
      </c>
      <c r="H97" s="7">
        <v>6.2197178092090522E-2</v>
      </c>
      <c r="I97" s="163">
        <v>2998.6755760000001</v>
      </c>
      <c r="J97" s="163">
        <v>2998.6755760000001</v>
      </c>
      <c r="K97" s="7">
        <v>4.6000000000000041E-2</v>
      </c>
      <c r="L97" s="13">
        <v>3136.614652496</v>
      </c>
      <c r="M97" s="13">
        <v>3136.614652496</v>
      </c>
      <c r="N97" s="14">
        <v>4.5999999999999819E-2</v>
      </c>
      <c r="O97" s="15">
        <v>3280.8989265108157</v>
      </c>
      <c r="P97" s="16">
        <v>3280.8989265108157</v>
      </c>
    </row>
    <row r="98" spans="1:16" x14ac:dyDescent="0.2">
      <c r="A98" s="25" t="s">
        <v>69</v>
      </c>
      <c r="B98" s="25" t="s">
        <v>51</v>
      </c>
      <c r="C98" s="5">
        <v>18.05</v>
      </c>
      <c r="D98" s="5">
        <v>18.05</v>
      </c>
      <c r="E98" s="7">
        <v>0.13019390581717438</v>
      </c>
      <c r="F98" s="178">
        <v>20.399999999999999</v>
      </c>
      <c r="G98" s="178">
        <v>20.399999999999999</v>
      </c>
      <c r="H98" s="7">
        <v>6.2200000000000033E-2</v>
      </c>
      <c r="I98" s="163">
        <v>21.668879999999998</v>
      </c>
      <c r="J98" s="163">
        <v>21.668879999999998</v>
      </c>
      <c r="K98" s="7">
        <v>4.6000000000000041E-2</v>
      </c>
      <c r="L98" s="13">
        <v>22.665648479999998</v>
      </c>
      <c r="M98" s="13">
        <v>22.665648479999998</v>
      </c>
      <c r="N98" s="14">
        <v>4.6000000000000041E-2</v>
      </c>
      <c r="O98" s="15">
        <v>23.708268310079998</v>
      </c>
      <c r="P98" s="16">
        <v>23.708268310079998</v>
      </c>
    </row>
    <row r="99" spans="1:16" x14ac:dyDescent="0.2">
      <c r="A99" s="25" t="s">
        <v>70</v>
      </c>
      <c r="B99" s="25" t="s">
        <v>28</v>
      </c>
      <c r="C99" s="5">
        <v>1.5612999999999999</v>
      </c>
      <c r="D99" s="5">
        <v>2.2631000000000001</v>
      </c>
      <c r="E99" s="7">
        <v>0.13067167766365506</v>
      </c>
      <c r="F99" s="178">
        <v>1.7653000000000001</v>
      </c>
      <c r="G99" s="178">
        <v>2.5589</v>
      </c>
      <c r="H99" s="7">
        <v>6.2200000000000033E-2</v>
      </c>
      <c r="I99" s="177">
        <v>1.8751016600000001</v>
      </c>
      <c r="J99" s="177">
        <v>2.7180635799999999</v>
      </c>
      <c r="K99" s="7">
        <v>4.6000000000000041E-2</v>
      </c>
      <c r="L99" s="13">
        <v>1.9613563363600002</v>
      </c>
      <c r="M99" s="13">
        <v>2.8430945046799998</v>
      </c>
      <c r="N99" s="14">
        <v>4.6000000000000041E-2</v>
      </c>
      <c r="O99" s="15">
        <v>2.0515787278325601</v>
      </c>
      <c r="P99" s="16">
        <v>2.9738768518952798</v>
      </c>
    </row>
    <row r="100" spans="1:16" x14ac:dyDescent="0.2">
      <c r="A100" s="25" t="s">
        <v>71</v>
      </c>
      <c r="B100" s="25" t="s">
        <v>30</v>
      </c>
      <c r="C100" s="5">
        <v>1.2497</v>
      </c>
      <c r="D100" s="5">
        <v>1.6106</v>
      </c>
      <c r="E100" s="7">
        <v>0.13073769394708118</v>
      </c>
      <c r="F100" s="178">
        <v>1.4131</v>
      </c>
      <c r="G100" s="178">
        <v>1.8210999999999999</v>
      </c>
      <c r="H100" s="7">
        <v>6.2200000000000033E-2</v>
      </c>
      <c r="I100" s="177">
        <v>1.5009948200000001</v>
      </c>
      <c r="J100" s="177">
        <v>1.9343724199999999</v>
      </c>
      <c r="K100" s="7">
        <v>4.6000000000000041E-2</v>
      </c>
      <c r="L100" s="13">
        <v>1.5700405817200001</v>
      </c>
      <c r="M100" s="13">
        <v>2.0233535513200001</v>
      </c>
      <c r="N100" s="14">
        <v>4.6000000000000041E-2</v>
      </c>
      <c r="O100" s="15">
        <v>1.64226244847912</v>
      </c>
      <c r="P100" s="16">
        <v>2.1164278146807201</v>
      </c>
    </row>
    <row r="101" spans="1:16" x14ac:dyDescent="0.2">
      <c r="A101" s="25" t="s">
        <v>72</v>
      </c>
      <c r="B101" s="25" t="s">
        <v>55</v>
      </c>
      <c r="C101" s="5">
        <v>0.92459999999999998</v>
      </c>
      <c r="D101" s="5">
        <v>1.3582000000000001</v>
      </c>
      <c r="E101" s="7">
        <v>0.130660237989147</v>
      </c>
      <c r="F101" s="178">
        <v>1.0454000000000001</v>
      </c>
      <c r="G101" s="178">
        <v>1.5357000000000001</v>
      </c>
      <c r="H101" s="7">
        <v>6.2200000000000033E-2</v>
      </c>
      <c r="I101" s="177">
        <v>1.1104238800000001</v>
      </c>
      <c r="J101" s="177">
        <v>1.6312205400000002</v>
      </c>
      <c r="K101" s="7">
        <v>4.6000000000000041E-2</v>
      </c>
      <c r="L101" s="13">
        <v>1.1615033784800002</v>
      </c>
      <c r="M101" s="13">
        <v>1.7062566848400003</v>
      </c>
      <c r="N101" s="14">
        <v>4.6000000000000041E-2</v>
      </c>
      <c r="O101" s="15">
        <v>1.2149325338900803</v>
      </c>
      <c r="P101" s="16">
        <v>1.7847444923426403</v>
      </c>
    </row>
    <row r="102" spans="1:16" x14ac:dyDescent="0.2">
      <c r="A102" s="171"/>
      <c r="B102" s="171" t="s">
        <v>17</v>
      </c>
      <c r="C102" s="172"/>
      <c r="D102" s="172"/>
      <c r="E102" s="179">
        <v>0.130592780623904</v>
      </c>
      <c r="F102" s="173"/>
      <c r="G102" s="173"/>
      <c r="H102" s="26">
        <v>6.2199435618418134E-2</v>
      </c>
      <c r="I102" s="174"/>
      <c r="J102" s="174"/>
      <c r="K102" s="26">
        <v>4.6000000000000041E-2</v>
      </c>
      <c r="L102" s="9"/>
      <c r="M102" s="9"/>
      <c r="N102" s="26">
        <v>4.5999999999999999E-2</v>
      </c>
      <c r="O102" s="21"/>
      <c r="P102" s="22"/>
    </row>
    <row r="103" spans="1:16" x14ac:dyDescent="0.2">
      <c r="A103" s="4"/>
      <c r="B103" s="4"/>
      <c r="C103" s="5"/>
      <c r="D103" s="5"/>
      <c r="E103" s="4"/>
      <c r="F103" s="164"/>
      <c r="G103" s="164"/>
      <c r="H103" s="7"/>
      <c r="I103" s="163"/>
      <c r="J103" s="163"/>
      <c r="K103" s="7"/>
      <c r="L103" s="5"/>
      <c r="M103" s="5"/>
      <c r="N103" s="4"/>
      <c r="O103" s="4"/>
      <c r="P103" s="6"/>
    </row>
    <row r="104" spans="1:16" ht="15" customHeight="1" x14ac:dyDescent="0.2">
      <c r="A104" s="171" t="s">
        <v>73</v>
      </c>
      <c r="B104" s="171"/>
      <c r="C104" s="166" t="s">
        <v>4</v>
      </c>
      <c r="D104" s="182"/>
      <c r="E104" s="146" t="s">
        <v>5</v>
      </c>
      <c r="F104" s="167" t="s">
        <v>6</v>
      </c>
      <c r="G104" s="168"/>
      <c r="H104" s="146" t="s">
        <v>7</v>
      </c>
      <c r="I104" s="169" t="s">
        <v>8</v>
      </c>
      <c r="J104" s="170"/>
      <c r="K104" s="146" t="s">
        <v>9</v>
      </c>
      <c r="L104" s="143" t="s">
        <v>10</v>
      </c>
      <c r="M104" s="145"/>
      <c r="N104" s="146" t="s">
        <v>9</v>
      </c>
      <c r="O104" s="143" t="s">
        <v>11</v>
      </c>
      <c r="P104" s="144"/>
    </row>
    <row r="105" spans="1:16" x14ac:dyDescent="0.2">
      <c r="A105" s="171"/>
      <c r="B105" s="171"/>
      <c r="C105" s="172" t="s">
        <v>12</v>
      </c>
      <c r="D105" s="172" t="s">
        <v>13</v>
      </c>
      <c r="E105" s="146"/>
      <c r="F105" s="173" t="s">
        <v>12</v>
      </c>
      <c r="G105" s="173" t="s">
        <v>13</v>
      </c>
      <c r="H105" s="146"/>
      <c r="I105" s="174" t="s">
        <v>12</v>
      </c>
      <c r="J105" s="174" t="s">
        <v>13</v>
      </c>
      <c r="K105" s="146"/>
      <c r="L105" s="9" t="s">
        <v>12</v>
      </c>
      <c r="M105" s="9" t="s">
        <v>13</v>
      </c>
      <c r="N105" s="146"/>
      <c r="O105" s="9" t="s">
        <v>12</v>
      </c>
      <c r="P105" s="10" t="s">
        <v>13</v>
      </c>
    </row>
    <row r="106" spans="1:16" x14ac:dyDescent="0.2">
      <c r="A106" s="4"/>
      <c r="B106" s="25" t="s">
        <v>47</v>
      </c>
      <c r="C106" s="5">
        <v>2598.0700000000002</v>
      </c>
      <c r="D106" s="5">
        <v>2598.0700000000002</v>
      </c>
      <c r="E106" s="7">
        <v>0.13070020245797842</v>
      </c>
      <c r="F106" s="178">
        <v>2937.6377000000002</v>
      </c>
      <c r="G106" s="178">
        <v>2937.64</v>
      </c>
      <c r="H106" s="7">
        <v>6.2200623730761573E-2</v>
      </c>
      <c r="I106" s="163">
        <v>3120.3612079999998</v>
      </c>
      <c r="J106" s="163">
        <v>3120.3612079999998</v>
      </c>
      <c r="K106" s="7">
        <v>4.6000000000000041E-2</v>
      </c>
      <c r="L106" s="13">
        <v>3263.8978235679997</v>
      </c>
      <c r="M106" s="13">
        <v>3263.8978235679997</v>
      </c>
      <c r="N106" s="14">
        <v>4.6000000000000041E-2</v>
      </c>
      <c r="O106" s="15">
        <v>3414.0371234521276</v>
      </c>
      <c r="P106" s="16">
        <v>3414.0371234521276</v>
      </c>
    </row>
    <row r="107" spans="1:16" x14ac:dyDescent="0.2">
      <c r="A107" s="25" t="s">
        <v>74</v>
      </c>
      <c r="B107" s="25" t="s">
        <v>51</v>
      </c>
      <c r="C107" s="5">
        <v>12.89</v>
      </c>
      <c r="D107" s="5">
        <v>12.89</v>
      </c>
      <c r="E107" s="7">
        <v>0.13033359193172989</v>
      </c>
      <c r="F107" s="178">
        <v>14.57</v>
      </c>
      <c r="G107" s="178">
        <v>14.57</v>
      </c>
      <c r="H107" s="7">
        <v>6.2200000000000033E-2</v>
      </c>
      <c r="I107" s="163">
        <v>15.476254000000001</v>
      </c>
      <c r="J107" s="163">
        <v>15.476254000000001</v>
      </c>
      <c r="K107" s="7">
        <v>4.6000000000000041E-2</v>
      </c>
      <c r="L107" s="13">
        <v>16.188161684000001</v>
      </c>
      <c r="M107" s="13">
        <v>16.188161684000001</v>
      </c>
      <c r="N107" s="14">
        <v>4.6000000000000041E-2</v>
      </c>
      <c r="O107" s="15">
        <v>16.932817121464002</v>
      </c>
      <c r="P107" s="16">
        <v>16.932817121464002</v>
      </c>
    </row>
    <row r="108" spans="1:16" x14ac:dyDescent="0.2">
      <c r="A108" s="25" t="s">
        <v>75</v>
      </c>
      <c r="B108" s="25" t="s">
        <v>28</v>
      </c>
      <c r="C108" s="5">
        <v>1.5999000000000001</v>
      </c>
      <c r="D108" s="5">
        <v>2.2715999999999998</v>
      </c>
      <c r="E108" s="7">
        <v>0.13069695826208366</v>
      </c>
      <c r="F108" s="178">
        <v>1.8089999999999999</v>
      </c>
      <c r="G108" s="178">
        <v>2.5684999999999998</v>
      </c>
      <c r="H108" s="7">
        <v>6.2200000000000033E-2</v>
      </c>
      <c r="I108" s="177">
        <v>1.9215198</v>
      </c>
      <c r="J108" s="177">
        <v>2.7282606999999999</v>
      </c>
      <c r="K108" s="7">
        <v>4.6000000000000041E-2</v>
      </c>
      <c r="L108" s="13">
        <v>2.0099097108000001</v>
      </c>
      <c r="M108" s="13">
        <v>2.8537606921999998</v>
      </c>
      <c r="N108" s="14">
        <v>4.6000000000000041E-2</v>
      </c>
      <c r="O108" s="15">
        <v>2.1023655574968001</v>
      </c>
      <c r="P108" s="16">
        <v>2.9850336840411997</v>
      </c>
    </row>
    <row r="109" spans="1:16" x14ac:dyDescent="0.2">
      <c r="A109" s="25" t="s">
        <v>76</v>
      </c>
      <c r="B109" s="25" t="s">
        <v>30</v>
      </c>
      <c r="C109" s="5">
        <v>1.3037000000000001</v>
      </c>
      <c r="D109" s="5">
        <v>1.8815</v>
      </c>
      <c r="E109" s="7">
        <v>0.13064455789284374</v>
      </c>
      <c r="F109" s="178">
        <v>1.474</v>
      </c>
      <c r="G109" s="178">
        <v>2.1274000000000002</v>
      </c>
      <c r="H109" s="7">
        <v>6.2200000000000033E-2</v>
      </c>
      <c r="I109" s="177">
        <v>1.5656828</v>
      </c>
      <c r="J109" s="177">
        <v>2.2597242800000004</v>
      </c>
      <c r="K109" s="7">
        <v>4.5999999999999985E-2</v>
      </c>
      <c r="L109" s="13">
        <v>1.6377042088</v>
      </c>
      <c r="M109" s="13">
        <v>2.3636715968800002</v>
      </c>
      <c r="N109" s="14">
        <v>4.6000000000000041E-2</v>
      </c>
      <c r="O109" s="15">
        <v>1.7130386024048001</v>
      </c>
      <c r="P109" s="16">
        <v>2.4724004903364802</v>
      </c>
    </row>
    <row r="110" spans="1:16" x14ac:dyDescent="0.2">
      <c r="A110" s="25" t="s">
        <v>77</v>
      </c>
      <c r="B110" s="25" t="s">
        <v>55</v>
      </c>
      <c r="C110" s="5">
        <v>0.9355</v>
      </c>
      <c r="D110" s="5">
        <v>1.3139000000000001</v>
      </c>
      <c r="E110" s="7">
        <v>0.13071908556250661</v>
      </c>
      <c r="F110" s="178">
        <v>1.0578000000000001</v>
      </c>
      <c r="G110" s="178">
        <v>1.4856</v>
      </c>
      <c r="H110" s="7">
        <v>6.2200000000000033E-2</v>
      </c>
      <c r="I110" s="177">
        <v>1.12359516</v>
      </c>
      <c r="J110" s="177">
        <v>1.57800432</v>
      </c>
      <c r="K110" s="7">
        <v>4.5999999999999819E-2</v>
      </c>
      <c r="L110" s="13">
        <v>1.1752805373599999</v>
      </c>
      <c r="M110" s="13">
        <v>1.6505925187199999</v>
      </c>
      <c r="N110" s="14">
        <v>4.5999999999999874E-2</v>
      </c>
      <c r="O110" s="15">
        <v>1.2293434420785598</v>
      </c>
      <c r="P110" s="16">
        <v>1.7265197745811198</v>
      </c>
    </row>
    <row r="111" spans="1:16" x14ac:dyDescent="0.2">
      <c r="A111" s="171"/>
      <c r="B111" s="171" t="s">
        <v>17</v>
      </c>
      <c r="C111" s="172"/>
      <c r="D111" s="172"/>
      <c r="E111" s="179">
        <v>0.13061887922142845</v>
      </c>
      <c r="F111" s="173"/>
      <c r="G111" s="173"/>
      <c r="H111" s="26">
        <v>6.2200124746152344E-2</v>
      </c>
      <c r="I111" s="174"/>
      <c r="J111" s="174"/>
      <c r="K111" s="26">
        <v>4.5999999999999985E-2</v>
      </c>
      <c r="L111" s="9"/>
      <c r="M111" s="9"/>
      <c r="N111" s="26">
        <v>4.6000000000000006E-2</v>
      </c>
      <c r="O111" s="21"/>
      <c r="P111" s="22"/>
    </row>
    <row r="112" spans="1:16" x14ac:dyDescent="0.2">
      <c r="A112" s="4"/>
      <c r="B112" s="4"/>
      <c r="C112" s="5"/>
      <c r="D112" s="5"/>
      <c r="E112" s="4"/>
      <c r="F112" s="164"/>
      <c r="G112" s="164"/>
      <c r="H112" s="7"/>
      <c r="I112" s="163"/>
      <c r="J112" s="163"/>
      <c r="K112" s="7"/>
      <c r="L112" s="5"/>
      <c r="M112" s="5"/>
      <c r="N112" s="4"/>
      <c r="O112" s="4"/>
      <c r="P112" s="6"/>
    </row>
    <row r="113" spans="1:16" ht="15" customHeight="1" x14ac:dyDescent="0.2">
      <c r="A113" s="171" t="s">
        <v>78</v>
      </c>
      <c r="B113" s="171"/>
      <c r="C113" s="166" t="s">
        <v>4</v>
      </c>
      <c r="D113" s="182"/>
      <c r="E113" s="146" t="s">
        <v>5</v>
      </c>
      <c r="F113" s="167" t="s">
        <v>6</v>
      </c>
      <c r="G113" s="168"/>
      <c r="H113" s="146" t="s">
        <v>7</v>
      </c>
      <c r="I113" s="169" t="s">
        <v>8</v>
      </c>
      <c r="J113" s="170"/>
      <c r="K113" s="146" t="s">
        <v>9</v>
      </c>
      <c r="L113" s="143" t="s">
        <v>10</v>
      </c>
      <c r="M113" s="145"/>
      <c r="N113" s="146" t="s">
        <v>9</v>
      </c>
      <c r="O113" s="143" t="s">
        <v>11</v>
      </c>
      <c r="P113" s="144"/>
    </row>
    <row r="114" spans="1:16" x14ac:dyDescent="0.2">
      <c r="A114" s="171"/>
      <c r="B114" s="171"/>
      <c r="C114" s="172" t="s">
        <v>12</v>
      </c>
      <c r="D114" s="172" t="s">
        <v>13</v>
      </c>
      <c r="E114" s="146"/>
      <c r="F114" s="173" t="s">
        <v>12</v>
      </c>
      <c r="G114" s="173" t="s">
        <v>13</v>
      </c>
      <c r="H114" s="146"/>
      <c r="I114" s="174" t="s">
        <v>12</v>
      </c>
      <c r="J114" s="174" t="s">
        <v>13</v>
      </c>
      <c r="K114" s="146"/>
      <c r="L114" s="9" t="s">
        <v>12</v>
      </c>
      <c r="M114" s="9" t="s">
        <v>13</v>
      </c>
      <c r="N114" s="146"/>
      <c r="O114" s="9" t="s">
        <v>12</v>
      </c>
      <c r="P114" s="10" t="s">
        <v>13</v>
      </c>
    </row>
    <row r="115" spans="1:16" x14ac:dyDescent="0.2">
      <c r="A115" s="25" t="s">
        <v>79</v>
      </c>
      <c r="B115" s="25" t="s">
        <v>28</v>
      </c>
      <c r="C115" s="5">
        <v>2.5470999999999999</v>
      </c>
      <c r="D115" s="5">
        <v>4.5608000000000004</v>
      </c>
      <c r="E115" s="7">
        <v>0.13069843068189757</v>
      </c>
      <c r="F115" s="178">
        <v>2.88</v>
      </c>
      <c r="G115" s="178">
        <v>5.1569000000000003</v>
      </c>
      <c r="H115" s="7">
        <v>6.2199999999999978E-2</v>
      </c>
      <c r="I115" s="177">
        <v>3.0591360000000001</v>
      </c>
      <c r="J115" s="177">
        <v>5.4776591799999998</v>
      </c>
      <c r="K115" s="7">
        <v>4.6000000000000041E-2</v>
      </c>
      <c r="L115" s="13">
        <v>3.1998562559999999</v>
      </c>
      <c r="M115" s="13">
        <v>5.7296315022800002</v>
      </c>
      <c r="N115" s="14">
        <v>4.6000000000000041E-2</v>
      </c>
      <c r="O115" s="15">
        <v>3.3470496437759998</v>
      </c>
      <c r="P115" s="16">
        <v>5.9931945513848799</v>
      </c>
    </row>
    <row r="116" spans="1:16" x14ac:dyDescent="0.2">
      <c r="A116" s="25" t="s">
        <v>80</v>
      </c>
      <c r="B116" s="25" t="s">
        <v>30</v>
      </c>
      <c r="C116" s="5">
        <v>1.6109</v>
      </c>
      <c r="D116" s="5">
        <v>2.4708999999999999</v>
      </c>
      <c r="E116" s="7">
        <v>0.13067450332623493</v>
      </c>
      <c r="F116" s="178">
        <v>1.8213999999999999</v>
      </c>
      <c r="G116" s="178">
        <v>2.7938000000000001</v>
      </c>
      <c r="H116" s="7">
        <v>6.2200000000000033E-2</v>
      </c>
      <c r="I116" s="177">
        <v>1.9346910799999999</v>
      </c>
      <c r="J116" s="177">
        <v>2.96757436</v>
      </c>
      <c r="K116" s="7">
        <v>4.5999999999999819E-2</v>
      </c>
      <c r="L116" s="13">
        <v>2.0236868696799997</v>
      </c>
      <c r="M116" s="13">
        <v>3.1040827805599998</v>
      </c>
      <c r="N116" s="14">
        <v>4.5999999999999874E-2</v>
      </c>
      <c r="O116" s="15">
        <v>2.1167764656852794</v>
      </c>
      <c r="P116" s="16">
        <v>3.2468705884657596</v>
      </c>
    </row>
    <row r="117" spans="1:16" x14ac:dyDescent="0.2">
      <c r="A117" s="25" t="s">
        <v>81</v>
      </c>
      <c r="B117" s="25" t="s">
        <v>55</v>
      </c>
      <c r="C117" s="5">
        <v>1.3714999999999999</v>
      </c>
      <c r="D117" s="5">
        <v>2.2206000000000001</v>
      </c>
      <c r="E117" s="7">
        <v>0.13072093083656494</v>
      </c>
      <c r="F117" s="178">
        <v>1.5508</v>
      </c>
      <c r="G117" s="178">
        <v>2.5108000000000001</v>
      </c>
      <c r="H117" s="7">
        <v>6.2200000000000033E-2</v>
      </c>
      <c r="I117" s="177">
        <v>1.6472597599999999</v>
      </c>
      <c r="J117" s="177">
        <v>2.66697176</v>
      </c>
      <c r="K117" s="7">
        <v>4.6000000000000041E-2</v>
      </c>
      <c r="L117" s="13">
        <v>1.7230337089599999</v>
      </c>
      <c r="M117" s="13">
        <v>2.7896524609600002</v>
      </c>
      <c r="N117" s="14">
        <v>4.6000000000000041E-2</v>
      </c>
      <c r="O117" s="15">
        <v>1.8022932595721599</v>
      </c>
      <c r="P117" s="16">
        <v>2.9179764741641603</v>
      </c>
    </row>
    <row r="118" spans="1:16" x14ac:dyDescent="0.2">
      <c r="A118" s="171"/>
      <c r="B118" s="171" t="s">
        <v>17</v>
      </c>
      <c r="C118" s="184"/>
      <c r="D118" s="172"/>
      <c r="E118" s="179">
        <v>0.13069795494823247</v>
      </c>
      <c r="F118" s="185"/>
      <c r="G118" s="173"/>
      <c r="H118" s="26">
        <v>6.2200000000000012E-2</v>
      </c>
      <c r="I118" s="174"/>
      <c r="J118" s="174"/>
      <c r="K118" s="26">
        <v>4.5999999999999965E-2</v>
      </c>
      <c r="L118" s="9"/>
      <c r="M118" s="9"/>
      <c r="N118" s="26">
        <v>4.5999999999999985E-2</v>
      </c>
      <c r="O118" s="21"/>
      <c r="P118" s="22"/>
    </row>
    <row r="119" spans="1:16" x14ac:dyDescent="0.2">
      <c r="A119" s="4"/>
      <c r="B119" s="4"/>
      <c r="C119" s="5"/>
      <c r="D119" s="5"/>
      <c r="E119" s="4"/>
      <c r="F119" s="164"/>
      <c r="G119" s="164"/>
      <c r="H119" s="7"/>
      <c r="I119" s="186"/>
      <c r="J119" s="186"/>
      <c r="K119" s="7"/>
      <c r="L119" s="5"/>
      <c r="M119" s="5"/>
      <c r="N119" s="4"/>
      <c r="O119" s="4"/>
      <c r="P119" s="6"/>
    </row>
    <row r="120" spans="1:16" ht="15" customHeight="1" x14ac:dyDescent="0.2">
      <c r="A120" s="171" t="s">
        <v>82</v>
      </c>
      <c r="B120" s="171"/>
      <c r="C120" s="166" t="s">
        <v>4</v>
      </c>
      <c r="D120" s="182"/>
      <c r="E120" s="146" t="s">
        <v>5</v>
      </c>
      <c r="F120" s="167" t="s">
        <v>6</v>
      </c>
      <c r="G120" s="168"/>
      <c r="H120" s="146" t="s">
        <v>7</v>
      </c>
      <c r="I120" s="169" t="s">
        <v>8</v>
      </c>
      <c r="J120" s="170"/>
      <c r="K120" s="146" t="s">
        <v>9</v>
      </c>
      <c r="L120" s="143" t="s">
        <v>10</v>
      </c>
      <c r="M120" s="145"/>
      <c r="N120" s="146" t="s">
        <v>9</v>
      </c>
      <c r="O120" s="143" t="s">
        <v>11</v>
      </c>
      <c r="P120" s="144"/>
    </row>
    <row r="121" spans="1:16" x14ac:dyDescent="0.2">
      <c r="A121" s="171"/>
      <c r="B121" s="171"/>
      <c r="C121" s="172" t="s">
        <v>12</v>
      </c>
      <c r="D121" s="172" t="s">
        <v>13</v>
      </c>
      <c r="E121" s="146"/>
      <c r="F121" s="173" t="s">
        <v>12</v>
      </c>
      <c r="G121" s="173" t="s">
        <v>13</v>
      </c>
      <c r="H121" s="146"/>
      <c r="I121" s="174" t="s">
        <v>12</v>
      </c>
      <c r="J121" s="174" t="s">
        <v>13</v>
      </c>
      <c r="K121" s="146"/>
      <c r="L121" s="9" t="s">
        <v>12</v>
      </c>
      <c r="M121" s="9" t="s">
        <v>13</v>
      </c>
      <c r="N121" s="146"/>
      <c r="O121" s="9" t="s">
        <v>12</v>
      </c>
      <c r="P121" s="10" t="s">
        <v>13</v>
      </c>
    </row>
    <row r="122" spans="1:16" x14ac:dyDescent="0.2">
      <c r="A122" s="4"/>
      <c r="B122" s="25" t="s">
        <v>28</v>
      </c>
      <c r="C122" s="5">
        <v>1.5457000000000001</v>
      </c>
      <c r="D122" s="5">
        <v>2.9062999999999999</v>
      </c>
      <c r="E122" s="7">
        <v>0.13069285253292029</v>
      </c>
      <c r="F122" s="178">
        <v>1.7477</v>
      </c>
      <c r="G122" s="178">
        <v>3.2862</v>
      </c>
      <c r="H122" s="7">
        <v>6.2200000000000033E-2</v>
      </c>
      <c r="I122" s="177">
        <v>1.8564069400000001</v>
      </c>
      <c r="J122" s="177">
        <v>3.4906016399999999</v>
      </c>
      <c r="K122" s="7">
        <v>4.6000000000000041E-2</v>
      </c>
      <c r="L122" s="13">
        <v>1.94180165924</v>
      </c>
      <c r="M122" s="13">
        <v>3.6511693154399998</v>
      </c>
      <c r="N122" s="14">
        <v>4.6000000000000041E-2</v>
      </c>
      <c r="O122" s="15">
        <v>2.03112453556504</v>
      </c>
      <c r="P122" s="16">
        <v>3.8191231039502398</v>
      </c>
    </row>
    <row r="123" spans="1:16" x14ac:dyDescent="0.2">
      <c r="A123" s="4"/>
      <c r="B123" s="25" t="s">
        <v>30</v>
      </c>
      <c r="C123" s="5">
        <v>0.99050000000000005</v>
      </c>
      <c r="D123" s="5">
        <v>1.6545000000000001</v>
      </c>
      <c r="E123" s="7">
        <v>0.13072501700576755</v>
      </c>
      <c r="F123" s="178">
        <v>1.1200000000000001</v>
      </c>
      <c r="G123" s="178">
        <v>1.8707</v>
      </c>
      <c r="H123" s="7">
        <v>6.2200000000000033E-2</v>
      </c>
      <c r="I123" s="177">
        <v>1.1896640000000001</v>
      </c>
      <c r="J123" s="177">
        <v>1.9870575400000001</v>
      </c>
      <c r="K123" s="7">
        <v>4.5999999999999985E-2</v>
      </c>
      <c r="L123" s="13">
        <v>1.244388544</v>
      </c>
      <c r="M123" s="13">
        <v>2.0784621868399999</v>
      </c>
      <c r="N123" s="14">
        <v>4.6000000000000041E-2</v>
      </c>
      <c r="O123" s="15">
        <v>1.3016304170240001</v>
      </c>
      <c r="P123" s="16">
        <v>2.1740714474346401</v>
      </c>
    </row>
    <row r="124" spans="1:16" x14ac:dyDescent="0.2">
      <c r="A124" s="4"/>
      <c r="B124" s="25" t="s">
        <v>55</v>
      </c>
      <c r="C124" s="5">
        <v>0.87070000000000003</v>
      </c>
      <c r="D124" s="5">
        <v>1.5783</v>
      </c>
      <c r="E124" s="7">
        <v>0.13070214239390532</v>
      </c>
      <c r="F124" s="178">
        <v>0.98450000000000004</v>
      </c>
      <c r="G124" s="178">
        <v>1.7846</v>
      </c>
      <c r="H124" s="7">
        <v>6.2199999999999867E-2</v>
      </c>
      <c r="I124" s="177">
        <v>1.0457358999999999</v>
      </c>
      <c r="J124" s="177">
        <v>1.8956021199999999</v>
      </c>
      <c r="K124" s="7">
        <v>4.6000000000000041E-2</v>
      </c>
      <c r="L124" s="13">
        <v>1.0938397514</v>
      </c>
      <c r="M124" s="13">
        <v>1.9827998175199999</v>
      </c>
      <c r="N124" s="14">
        <v>4.6000000000000041E-2</v>
      </c>
      <c r="O124" s="15">
        <v>1.1441563799644001</v>
      </c>
      <c r="P124" s="16">
        <v>2.07400860912592</v>
      </c>
    </row>
    <row r="125" spans="1:16" x14ac:dyDescent="0.2">
      <c r="A125" s="171"/>
      <c r="B125" s="171" t="s">
        <v>17</v>
      </c>
      <c r="C125" s="172"/>
      <c r="D125" s="172"/>
      <c r="E125" s="179">
        <v>0.13070667064419772</v>
      </c>
      <c r="F125" s="173"/>
      <c r="G125" s="173"/>
      <c r="H125" s="26">
        <v>6.2199999999999978E-2</v>
      </c>
      <c r="I125" s="174"/>
      <c r="J125" s="174"/>
      <c r="K125" s="26">
        <v>4.600000000000002E-2</v>
      </c>
      <c r="L125" s="9"/>
      <c r="M125" s="9"/>
      <c r="N125" s="26">
        <v>4.6000000000000041E-2</v>
      </c>
      <c r="O125" s="21"/>
      <c r="P125" s="22"/>
    </row>
    <row r="126" spans="1:16" x14ac:dyDescent="0.2">
      <c r="A126" s="4"/>
      <c r="B126" s="4"/>
      <c r="C126" s="5"/>
      <c r="D126" s="5"/>
      <c r="E126" s="4"/>
      <c r="F126" s="164"/>
      <c r="G126" s="164"/>
      <c r="H126" s="7"/>
      <c r="I126" s="163"/>
      <c r="J126" s="163"/>
      <c r="K126" s="7"/>
      <c r="L126" s="5"/>
      <c r="M126" s="5"/>
      <c r="N126" s="4"/>
      <c r="O126" s="4"/>
      <c r="P126" s="6"/>
    </row>
    <row r="127" spans="1:16" ht="15" customHeight="1" x14ac:dyDescent="0.2">
      <c r="A127" s="171" t="s">
        <v>83</v>
      </c>
      <c r="B127" s="171"/>
      <c r="C127" s="166" t="s">
        <v>4</v>
      </c>
      <c r="D127" s="182"/>
      <c r="E127" s="146" t="s">
        <v>5</v>
      </c>
      <c r="F127" s="167" t="s">
        <v>6</v>
      </c>
      <c r="G127" s="168"/>
      <c r="H127" s="146" t="s">
        <v>7</v>
      </c>
      <c r="I127" s="169" t="s">
        <v>8</v>
      </c>
      <c r="J127" s="170"/>
      <c r="K127" s="146" t="s">
        <v>9</v>
      </c>
      <c r="L127" s="143" t="s">
        <v>10</v>
      </c>
      <c r="M127" s="145"/>
      <c r="N127" s="146" t="s">
        <v>9</v>
      </c>
      <c r="O127" s="143" t="s">
        <v>11</v>
      </c>
      <c r="P127" s="144"/>
    </row>
    <row r="128" spans="1:16" x14ac:dyDescent="0.2">
      <c r="A128" s="171"/>
      <c r="B128" s="171"/>
      <c r="C128" s="172" t="s">
        <v>12</v>
      </c>
      <c r="D128" s="172" t="s">
        <v>13</v>
      </c>
      <c r="E128" s="146"/>
      <c r="F128" s="173" t="s">
        <v>12</v>
      </c>
      <c r="G128" s="173" t="s">
        <v>13</v>
      </c>
      <c r="H128" s="146"/>
      <c r="I128" s="174" t="s">
        <v>12</v>
      </c>
      <c r="J128" s="174" t="s">
        <v>13</v>
      </c>
      <c r="K128" s="146"/>
      <c r="L128" s="9" t="s">
        <v>12</v>
      </c>
      <c r="M128" s="9" t="s">
        <v>13</v>
      </c>
      <c r="N128" s="146"/>
      <c r="O128" s="9" t="s">
        <v>12</v>
      </c>
      <c r="P128" s="10" t="s">
        <v>13</v>
      </c>
    </row>
    <row r="129" spans="1:16" x14ac:dyDescent="0.2">
      <c r="A129" s="4"/>
      <c r="B129" s="25" t="s">
        <v>84</v>
      </c>
      <c r="C129" s="5">
        <v>1.4585999999999999</v>
      </c>
      <c r="D129" s="5">
        <v>1.4585999999999999</v>
      </c>
      <c r="E129" s="7">
        <v>0.13067324832030724</v>
      </c>
      <c r="F129" s="178">
        <v>1.6492</v>
      </c>
      <c r="G129" s="178">
        <v>1.6492</v>
      </c>
      <c r="H129" s="7">
        <v>6.2200000000000033E-2</v>
      </c>
      <c r="I129" s="177">
        <v>1.75178024</v>
      </c>
      <c r="J129" s="177">
        <v>1.75178024</v>
      </c>
      <c r="K129" s="7">
        <v>4.6000000000000041E-2</v>
      </c>
      <c r="L129" s="13">
        <v>1.83236213104</v>
      </c>
      <c r="M129" s="13">
        <v>1.83236213104</v>
      </c>
      <c r="N129" s="14">
        <v>4.6000000000000041E-2</v>
      </c>
      <c r="O129" s="15">
        <v>1.9166507890678399</v>
      </c>
      <c r="P129" s="16">
        <v>1.9166507890678399</v>
      </c>
    </row>
    <row r="130" spans="1:16" x14ac:dyDescent="0.2">
      <c r="A130" s="171"/>
      <c r="B130" s="171" t="s">
        <v>17</v>
      </c>
      <c r="C130" s="172"/>
      <c r="D130" s="172"/>
      <c r="E130" s="179">
        <v>0.13067324832030724</v>
      </c>
      <c r="F130" s="173"/>
      <c r="G130" s="173"/>
      <c r="H130" s="26">
        <v>6.2200000000000033E-2</v>
      </c>
      <c r="I130" s="174"/>
      <c r="J130" s="174"/>
      <c r="K130" s="26">
        <v>4.6000000000000041E-2</v>
      </c>
      <c r="L130" s="9"/>
      <c r="M130" s="9"/>
      <c r="N130" s="26">
        <v>4.6000000000000041E-2</v>
      </c>
      <c r="O130" s="21"/>
      <c r="P130" s="22"/>
    </row>
    <row r="131" spans="1:16" x14ac:dyDescent="0.2">
      <c r="A131" s="4"/>
      <c r="B131" s="4"/>
      <c r="C131" s="5"/>
      <c r="D131" s="5"/>
      <c r="E131" s="4"/>
      <c r="F131" s="164"/>
      <c r="G131" s="164"/>
      <c r="H131" s="7"/>
      <c r="I131" s="163"/>
      <c r="J131" s="163"/>
      <c r="K131" s="7"/>
      <c r="L131" s="5"/>
      <c r="M131" s="5"/>
      <c r="N131" s="4"/>
      <c r="O131" s="4"/>
      <c r="P131" s="6"/>
    </row>
    <row r="132" spans="1:16" ht="15" customHeight="1" x14ac:dyDescent="0.2">
      <c r="A132" s="171" t="s">
        <v>85</v>
      </c>
      <c r="B132" s="171"/>
      <c r="C132" s="166" t="s">
        <v>4</v>
      </c>
      <c r="D132" s="182"/>
      <c r="E132" s="146" t="s">
        <v>5</v>
      </c>
      <c r="F132" s="167" t="s">
        <v>6</v>
      </c>
      <c r="G132" s="168"/>
      <c r="H132" s="146" t="s">
        <v>7</v>
      </c>
      <c r="I132" s="169" t="s">
        <v>8</v>
      </c>
      <c r="J132" s="170"/>
      <c r="K132" s="146" t="s">
        <v>9</v>
      </c>
      <c r="L132" s="143" t="s">
        <v>10</v>
      </c>
      <c r="M132" s="145"/>
      <c r="N132" s="146" t="s">
        <v>9</v>
      </c>
      <c r="O132" s="143" t="s">
        <v>11</v>
      </c>
      <c r="P132" s="144"/>
    </row>
    <row r="133" spans="1:16" x14ac:dyDescent="0.2">
      <c r="A133" s="171"/>
      <c r="B133" s="171"/>
      <c r="C133" s="172" t="s">
        <v>12</v>
      </c>
      <c r="D133" s="172" t="s">
        <v>13</v>
      </c>
      <c r="E133" s="146"/>
      <c r="F133" s="173" t="s">
        <v>12</v>
      </c>
      <c r="G133" s="173" t="s">
        <v>13</v>
      </c>
      <c r="H133" s="146"/>
      <c r="I133" s="174" t="s">
        <v>12</v>
      </c>
      <c r="J133" s="174" t="s">
        <v>13</v>
      </c>
      <c r="K133" s="146"/>
      <c r="L133" s="9" t="s">
        <v>12</v>
      </c>
      <c r="M133" s="9" t="s">
        <v>13</v>
      </c>
      <c r="N133" s="146"/>
      <c r="O133" s="9" t="s">
        <v>12</v>
      </c>
      <c r="P133" s="10" t="s">
        <v>13</v>
      </c>
    </row>
    <row r="134" spans="1:16" x14ac:dyDescent="0.2">
      <c r="A134" s="4"/>
      <c r="B134" s="25" t="s">
        <v>86</v>
      </c>
      <c r="C134" s="5">
        <v>719.8</v>
      </c>
      <c r="D134" s="5">
        <v>719.8</v>
      </c>
      <c r="E134" s="7">
        <v>0.13070297304806888</v>
      </c>
      <c r="F134" s="178">
        <v>813.88</v>
      </c>
      <c r="G134" s="178">
        <v>813.88</v>
      </c>
      <c r="H134" s="7">
        <v>6.2200000000000033E-2</v>
      </c>
      <c r="I134" s="163">
        <v>864.50333599999999</v>
      </c>
      <c r="J134" s="163">
        <v>864.50333599999999</v>
      </c>
      <c r="K134" s="7">
        <v>4.6000000000000041E-2</v>
      </c>
      <c r="L134" s="13">
        <v>904.27048945599995</v>
      </c>
      <c r="M134" s="13">
        <v>904.27048945599995</v>
      </c>
      <c r="N134" s="14">
        <v>4.6000000000000041E-2</v>
      </c>
      <c r="O134" s="15">
        <v>945.866931970976</v>
      </c>
      <c r="P134" s="16">
        <v>945.866931970976</v>
      </c>
    </row>
    <row r="135" spans="1:16" x14ac:dyDescent="0.2">
      <c r="A135" s="4"/>
      <c r="B135" s="25" t="s">
        <v>87</v>
      </c>
      <c r="C135" s="5">
        <v>1.6133</v>
      </c>
      <c r="D135" s="5">
        <v>1.7415</v>
      </c>
      <c r="E135" s="7">
        <v>0.13071736414283375</v>
      </c>
      <c r="F135" s="178">
        <v>1.8242</v>
      </c>
      <c r="G135" s="178">
        <v>1.9691000000000001</v>
      </c>
      <c r="H135" s="7">
        <v>6.2200000000000033E-2</v>
      </c>
      <c r="I135" s="177">
        <v>1.9376652400000001</v>
      </c>
      <c r="J135" s="177">
        <v>2.09157802</v>
      </c>
      <c r="K135" s="7">
        <v>4.5999999999999985E-2</v>
      </c>
      <c r="L135" s="13">
        <v>2.02679784104</v>
      </c>
      <c r="M135" s="13">
        <v>2.1877906089199999</v>
      </c>
      <c r="N135" s="14">
        <v>4.6000000000000041E-2</v>
      </c>
      <c r="O135" s="15">
        <v>2.1200305417278402</v>
      </c>
      <c r="P135" s="16">
        <v>2.2884289769303199</v>
      </c>
    </row>
    <row r="136" spans="1:16" x14ac:dyDescent="0.2">
      <c r="A136" s="171"/>
      <c r="B136" s="171" t="s">
        <v>17</v>
      </c>
      <c r="C136" s="172"/>
      <c r="D136" s="172"/>
      <c r="E136" s="179">
        <v>0.13071016859545131</v>
      </c>
      <c r="F136" s="173"/>
      <c r="G136" s="173"/>
      <c r="H136" s="26">
        <v>6.2200000000000033E-2</v>
      </c>
      <c r="I136" s="174"/>
      <c r="J136" s="174"/>
      <c r="K136" s="26">
        <v>4.5999999999999985E-2</v>
      </c>
      <c r="L136" s="9"/>
      <c r="M136" s="9"/>
      <c r="N136" s="26">
        <v>4.6000000000000041E-2</v>
      </c>
      <c r="O136" s="21"/>
      <c r="P136" s="22"/>
    </row>
    <row r="137" spans="1:16" x14ac:dyDescent="0.2">
      <c r="A137" s="4"/>
      <c r="B137" s="4"/>
      <c r="C137" s="5"/>
      <c r="D137" s="5"/>
      <c r="E137" s="4"/>
      <c r="F137" s="164"/>
      <c r="G137" s="164"/>
      <c r="H137" s="4"/>
      <c r="I137" s="163"/>
      <c r="J137" s="163"/>
      <c r="K137" s="4"/>
      <c r="L137" s="5"/>
      <c r="M137" s="5"/>
      <c r="N137" s="4"/>
      <c r="O137" s="4"/>
      <c r="P137" s="6"/>
    </row>
    <row r="138" spans="1:16" x14ac:dyDescent="0.2">
      <c r="A138" s="27"/>
      <c r="B138" s="27"/>
      <c r="C138" s="28"/>
      <c r="D138" s="28"/>
      <c r="E138" s="27"/>
      <c r="F138" s="187"/>
      <c r="G138" s="187"/>
      <c r="H138" s="27"/>
      <c r="I138" s="188"/>
      <c r="J138" s="188"/>
      <c r="K138" s="27"/>
      <c r="L138" s="28"/>
      <c r="M138" s="28"/>
      <c r="N138" s="27"/>
      <c r="O138" s="27"/>
      <c r="P138" s="29"/>
    </row>
  </sheetData>
  <mergeCells count="164">
    <mergeCell ref="O127:P127"/>
    <mergeCell ref="C132:D132"/>
    <mergeCell ref="E132:E133"/>
    <mergeCell ref="F132:G132"/>
    <mergeCell ref="H132:H133"/>
    <mergeCell ref="I132:J132"/>
    <mergeCell ref="K132:K133"/>
    <mergeCell ref="L132:M132"/>
    <mergeCell ref="N132:N133"/>
    <mergeCell ref="O132:P132"/>
    <mergeCell ref="N120:N121"/>
    <mergeCell ref="O120:P120"/>
    <mergeCell ref="C127:D127"/>
    <mergeCell ref="E127:E128"/>
    <mergeCell ref="F127:G127"/>
    <mergeCell ref="H127:H128"/>
    <mergeCell ref="I127:J127"/>
    <mergeCell ref="K127:K128"/>
    <mergeCell ref="L127:M127"/>
    <mergeCell ref="N127:N128"/>
    <mergeCell ref="L113:M113"/>
    <mergeCell ref="N113:N114"/>
    <mergeCell ref="O113:P113"/>
    <mergeCell ref="C120:D120"/>
    <mergeCell ref="E120:E121"/>
    <mergeCell ref="F120:G120"/>
    <mergeCell ref="H120:H121"/>
    <mergeCell ref="I120:J120"/>
    <mergeCell ref="K120:K121"/>
    <mergeCell ref="L120:M120"/>
    <mergeCell ref="C113:D113"/>
    <mergeCell ref="E113:E114"/>
    <mergeCell ref="F113:G113"/>
    <mergeCell ref="H113:H114"/>
    <mergeCell ref="I113:J113"/>
    <mergeCell ref="K113:K114"/>
    <mergeCell ref="O95:P95"/>
    <mergeCell ref="C104:D104"/>
    <mergeCell ref="E104:E105"/>
    <mergeCell ref="F104:G104"/>
    <mergeCell ref="H104:H105"/>
    <mergeCell ref="I104:J104"/>
    <mergeCell ref="K104:K105"/>
    <mergeCell ref="L104:M104"/>
    <mergeCell ref="N104:N105"/>
    <mergeCell ref="O104:P104"/>
    <mergeCell ref="N85:N86"/>
    <mergeCell ref="O85:P85"/>
    <mergeCell ref="C95:D95"/>
    <mergeCell ref="E95:E96"/>
    <mergeCell ref="F95:G95"/>
    <mergeCell ref="H95:H96"/>
    <mergeCell ref="I95:J95"/>
    <mergeCell ref="K95:K96"/>
    <mergeCell ref="L95:M95"/>
    <mergeCell ref="N95:N96"/>
    <mergeCell ref="L75:M75"/>
    <mergeCell ref="N75:N76"/>
    <mergeCell ref="O75:P75"/>
    <mergeCell ref="C85:D85"/>
    <mergeCell ref="E85:E86"/>
    <mergeCell ref="F85:G85"/>
    <mergeCell ref="H85:H86"/>
    <mergeCell ref="I85:J85"/>
    <mergeCell ref="K85:K86"/>
    <mergeCell ref="L85:M85"/>
    <mergeCell ref="C75:D75"/>
    <mergeCell ref="E75:E76"/>
    <mergeCell ref="F75:G75"/>
    <mergeCell ref="H75:H76"/>
    <mergeCell ref="I75:J75"/>
    <mergeCell ref="K75:K76"/>
    <mergeCell ref="O57:P57"/>
    <mergeCell ref="C65:D65"/>
    <mergeCell ref="E65:E66"/>
    <mergeCell ref="F65:G65"/>
    <mergeCell ref="H65:H66"/>
    <mergeCell ref="I65:J65"/>
    <mergeCell ref="K65:K66"/>
    <mergeCell ref="L65:M65"/>
    <mergeCell ref="N65:N66"/>
    <mergeCell ref="O65:P65"/>
    <mergeCell ref="N49:N50"/>
    <mergeCell ref="O49:P49"/>
    <mergeCell ref="C57:D57"/>
    <mergeCell ref="E57:E58"/>
    <mergeCell ref="F57:G57"/>
    <mergeCell ref="H57:H58"/>
    <mergeCell ref="I57:J57"/>
    <mergeCell ref="K57:K58"/>
    <mergeCell ref="L57:M57"/>
    <mergeCell ref="N57:N58"/>
    <mergeCell ref="L44:M44"/>
    <mergeCell ref="N44:N45"/>
    <mergeCell ref="O44:P44"/>
    <mergeCell ref="C49:D49"/>
    <mergeCell ref="E49:E50"/>
    <mergeCell ref="F49:G49"/>
    <mergeCell ref="H49:H50"/>
    <mergeCell ref="I49:J49"/>
    <mergeCell ref="K49:K50"/>
    <mergeCell ref="L49:M49"/>
    <mergeCell ref="C44:D44"/>
    <mergeCell ref="E44:E45"/>
    <mergeCell ref="F44:G44"/>
    <mergeCell ref="H44:H45"/>
    <mergeCell ref="I44:J44"/>
    <mergeCell ref="K44:K45"/>
    <mergeCell ref="O31:P31"/>
    <mergeCell ref="C39:D39"/>
    <mergeCell ref="E39:E40"/>
    <mergeCell ref="F39:G39"/>
    <mergeCell ref="H39:H40"/>
    <mergeCell ref="I39:J39"/>
    <mergeCell ref="K39:K40"/>
    <mergeCell ref="L39:M39"/>
    <mergeCell ref="N39:N40"/>
    <mergeCell ref="O39:P39"/>
    <mergeCell ref="N23:N24"/>
    <mergeCell ref="O23:P23"/>
    <mergeCell ref="C31:D31"/>
    <mergeCell ref="E31:E32"/>
    <mergeCell ref="F31:G31"/>
    <mergeCell ref="H31:H32"/>
    <mergeCell ref="I31:J31"/>
    <mergeCell ref="K31:K32"/>
    <mergeCell ref="L31:M31"/>
    <mergeCell ref="N31:N32"/>
    <mergeCell ref="L17:M17"/>
    <mergeCell ref="N17:N18"/>
    <mergeCell ref="O17:P17"/>
    <mergeCell ref="C23:D23"/>
    <mergeCell ref="E23:E24"/>
    <mergeCell ref="F23:G23"/>
    <mergeCell ref="H23:H24"/>
    <mergeCell ref="I23:J23"/>
    <mergeCell ref="K23:K24"/>
    <mergeCell ref="L23:M23"/>
    <mergeCell ref="C17:D17"/>
    <mergeCell ref="E17:E18"/>
    <mergeCell ref="F17:G17"/>
    <mergeCell ref="H17:H18"/>
    <mergeCell ref="I17:J17"/>
    <mergeCell ref="K17:K18"/>
    <mergeCell ref="O4:P4"/>
    <mergeCell ref="C11:D11"/>
    <mergeCell ref="E11:E12"/>
    <mergeCell ref="F11:G11"/>
    <mergeCell ref="H11:H12"/>
    <mergeCell ref="I11:J11"/>
    <mergeCell ref="K11:K12"/>
    <mergeCell ref="L11:M11"/>
    <mergeCell ref="N11:N12"/>
    <mergeCell ref="O11:P11"/>
    <mergeCell ref="N1:P1"/>
    <mergeCell ref="A4:B4"/>
    <mergeCell ref="C4:D4"/>
    <mergeCell ref="E4:E5"/>
    <mergeCell ref="F4:G4"/>
    <mergeCell ref="H4:H5"/>
    <mergeCell ref="I4:J4"/>
    <mergeCell ref="K4:K5"/>
    <mergeCell ref="L4:M4"/>
    <mergeCell ref="N4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B248"/>
  <sheetViews>
    <sheetView tabSelected="1" topLeftCell="O1" zoomScale="106" zoomScaleNormal="106" zoomScalePageLayoutView="85" workbookViewId="0">
      <pane ySplit="3" topLeftCell="A120" activePane="bottomLeft" state="frozen"/>
      <selection activeCell="M1" sqref="M1"/>
      <selection pane="bottomLeft" activeCell="O1" sqref="A1:XFD1048576"/>
    </sheetView>
  </sheetViews>
  <sheetFormatPr defaultColWidth="8.85546875" defaultRowHeight="16.5" outlineLevelRow="3" x14ac:dyDescent="0.3"/>
  <cols>
    <col min="1" max="1" width="9.28515625" style="32" hidden="1" customWidth="1"/>
    <col min="2" max="2" width="6.7109375" style="32" hidden="1" customWidth="1"/>
    <col min="3" max="4" width="8.42578125" style="32" hidden="1" customWidth="1"/>
    <col min="5" max="5" width="7" style="32" hidden="1" customWidth="1"/>
    <col min="6" max="6" width="8" style="32" hidden="1" customWidth="1"/>
    <col min="7" max="7" width="9.140625" style="32" hidden="1" customWidth="1"/>
    <col min="8" max="8" width="7.28515625" style="32" hidden="1" customWidth="1"/>
    <col min="9" max="9" width="8.5703125" style="32" hidden="1" customWidth="1"/>
    <col min="10" max="10" width="7.7109375" style="32" hidden="1" customWidth="1"/>
    <col min="11" max="11" width="7" style="32" hidden="1" customWidth="1"/>
    <col min="12" max="12" width="4.5703125" style="32" hidden="1" customWidth="1"/>
    <col min="13" max="13" width="10" style="32" hidden="1" customWidth="1"/>
    <col min="14" max="14" width="7.5703125" style="32" hidden="1" customWidth="1"/>
    <col min="15" max="15" width="49.28515625" style="32" customWidth="1"/>
    <col min="16" max="16" width="20.42578125" style="32" hidden="1" customWidth="1"/>
    <col min="17" max="17" width="19" style="32" hidden="1" customWidth="1"/>
    <col min="18" max="18" width="5.5703125" style="32" hidden="1" customWidth="1"/>
    <col min="19" max="20" width="16.7109375" style="32" customWidth="1"/>
    <col min="21" max="21" width="18.28515625" style="140" bestFit="1" customWidth="1"/>
    <col min="22" max="22" width="17.7109375" style="32" customWidth="1"/>
    <col min="23" max="23" width="19.7109375" style="32" customWidth="1"/>
    <col min="24" max="25" width="8.85546875" style="32"/>
    <col min="26" max="28" width="17.140625" style="32" bestFit="1" customWidth="1"/>
    <col min="29" max="16384" width="8.85546875" style="32"/>
  </cols>
  <sheetData>
    <row r="1" spans="1:28" ht="20.25" hidden="1" x14ac:dyDescent="0.3">
      <c r="A1" s="31" t="s">
        <v>88</v>
      </c>
      <c r="S1" s="33">
        <f>+T1-S125</f>
        <v>0</v>
      </c>
      <c r="T1" s="33">
        <v>2665892487.4661932</v>
      </c>
      <c r="U1" s="34">
        <f>+U128</f>
        <v>-4.00543212890625E-3</v>
      </c>
      <c r="V1" s="35">
        <f>+V128</f>
        <v>-2.6154518127441406E-3</v>
      </c>
      <c r="W1" s="35">
        <f>+W128</f>
        <v>-2.7408599853515625E-3</v>
      </c>
    </row>
    <row r="2" spans="1:28" ht="18" customHeight="1" thickBot="1" x14ac:dyDescent="0.35">
      <c r="P2" s="36"/>
      <c r="Q2" s="36"/>
      <c r="R2" s="36"/>
      <c r="S2" s="36" t="s">
        <v>89</v>
      </c>
      <c r="T2" s="36" t="s">
        <v>89</v>
      </c>
      <c r="U2" s="37">
        <v>4.5999999999999999E-2</v>
      </c>
      <c r="V2" s="37">
        <v>4.8000000000000001E-2</v>
      </c>
      <c r="W2" s="37">
        <v>4.8000000000000001E-2</v>
      </c>
    </row>
    <row r="3" spans="1:28" s="43" customFormat="1" ht="59.25" customHeight="1" thickBot="1" x14ac:dyDescent="0.3">
      <c r="A3" s="147" t="s">
        <v>90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9"/>
      <c r="M3" s="38" t="s">
        <v>91</v>
      </c>
      <c r="N3" s="39"/>
      <c r="O3" s="40" t="s">
        <v>92</v>
      </c>
      <c r="P3" s="41" t="s">
        <v>93</v>
      </c>
      <c r="Q3" s="41" t="s">
        <v>94</v>
      </c>
      <c r="R3" s="41" t="s">
        <v>95</v>
      </c>
      <c r="S3" s="41" t="s">
        <v>96</v>
      </c>
      <c r="T3" s="41" t="s">
        <v>97</v>
      </c>
      <c r="U3" s="41" t="s">
        <v>98</v>
      </c>
      <c r="V3" s="42" t="s">
        <v>99</v>
      </c>
      <c r="W3" s="42" t="s">
        <v>100</v>
      </c>
    </row>
    <row r="4" spans="1:28" s="54" customFormat="1" ht="16.5" customHeight="1" x14ac:dyDescent="0.3">
      <c r="A4" s="44">
        <v>0</v>
      </c>
      <c r="B4" s="45">
        <v>0</v>
      </c>
      <c r="C4" s="46">
        <v>1</v>
      </c>
      <c r="D4" s="45">
        <v>0</v>
      </c>
      <c r="E4" s="47">
        <v>0</v>
      </c>
      <c r="F4" s="46">
        <v>0</v>
      </c>
      <c r="G4" s="47">
        <v>0</v>
      </c>
      <c r="H4" s="45">
        <v>0</v>
      </c>
      <c r="I4" s="45">
        <v>0</v>
      </c>
      <c r="J4" s="45">
        <v>0</v>
      </c>
      <c r="K4" s="45" t="s">
        <v>101</v>
      </c>
      <c r="L4" s="48" t="s">
        <v>102</v>
      </c>
      <c r="M4" s="49"/>
      <c r="N4" s="50"/>
      <c r="O4" s="51"/>
      <c r="P4" s="52">
        <f>+P5</f>
        <v>2393011835.25</v>
      </c>
      <c r="Q4" s="52"/>
      <c r="R4" s="52">
        <f>+R5</f>
        <v>2593011835.2199998</v>
      </c>
      <c r="S4" s="52">
        <f>+S5</f>
        <v>2684816551.397512</v>
      </c>
      <c r="T4" s="52">
        <v>2684816551.397512</v>
      </c>
      <c r="U4" s="53">
        <f t="shared" ref="U4:V4" si="0">U5</f>
        <v>2808318115.408154</v>
      </c>
      <c r="V4" s="53">
        <f t="shared" si="0"/>
        <v>2901709384.9493279</v>
      </c>
      <c r="W4" s="53">
        <f>W5</f>
        <v>3046207435.4268951</v>
      </c>
    </row>
    <row r="5" spans="1:28" s="54" customFormat="1" ht="16.5" customHeight="1" outlineLevel="1" x14ac:dyDescent="0.3">
      <c r="A5" s="55">
        <v>0</v>
      </c>
      <c r="B5" s="56">
        <v>0</v>
      </c>
      <c r="C5" s="57">
        <v>1</v>
      </c>
      <c r="D5" s="56">
        <v>30</v>
      </c>
      <c r="E5" s="58">
        <v>0</v>
      </c>
      <c r="F5" s="57">
        <v>0</v>
      </c>
      <c r="G5" s="58">
        <v>0</v>
      </c>
      <c r="H5" s="56">
        <v>0</v>
      </c>
      <c r="I5" s="56">
        <v>0</v>
      </c>
      <c r="J5" s="56">
        <v>0</v>
      </c>
      <c r="K5" s="59" t="s">
        <v>101</v>
      </c>
      <c r="L5" s="60" t="s">
        <v>102</v>
      </c>
      <c r="M5" s="61"/>
      <c r="N5" s="50"/>
      <c r="O5" s="62"/>
      <c r="P5" s="63">
        <f>+P6+P10</f>
        <v>2393011835.25</v>
      </c>
      <c r="Q5" s="63"/>
      <c r="R5" s="63">
        <f>+R6+R10</f>
        <v>2593011835.2199998</v>
      </c>
      <c r="S5" s="63">
        <f>+S6+S10</f>
        <v>2684816551.397512</v>
      </c>
      <c r="T5" s="63">
        <v>2684816551.397512</v>
      </c>
      <c r="U5" s="63">
        <f>U6+U10</f>
        <v>2808318115.408154</v>
      </c>
      <c r="V5" s="64">
        <f t="shared" ref="V5" si="1">V6+V10</f>
        <v>2901709384.9493279</v>
      </c>
      <c r="W5" s="64">
        <f>W6+W10</f>
        <v>3046207435.4268951</v>
      </c>
    </row>
    <row r="6" spans="1:28" s="54" customFormat="1" ht="16.5" customHeight="1" outlineLevel="1" x14ac:dyDescent="0.3">
      <c r="A6" s="55">
        <v>0</v>
      </c>
      <c r="B6" s="56">
        <v>0</v>
      </c>
      <c r="C6" s="57">
        <v>1</v>
      </c>
      <c r="D6" s="56" t="s">
        <v>103</v>
      </c>
      <c r="E6" s="58">
        <v>111</v>
      </c>
      <c r="F6" s="57">
        <v>3</v>
      </c>
      <c r="G6" s="58">
        <v>0</v>
      </c>
      <c r="H6" s="56" t="s">
        <v>104</v>
      </c>
      <c r="I6" s="56" t="s">
        <v>105</v>
      </c>
      <c r="J6" s="56" t="s">
        <v>106</v>
      </c>
      <c r="K6" s="59" t="s">
        <v>101</v>
      </c>
      <c r="L6" s="60" t="s">
        <v>102</v>
      </c>
      <c r="M6" s="61"/>
      <c r="N6" s="50"/>
      <c r="O6" s="65"/>
      <c r="P6" s="63">
        <f>+P7</f>
        <v>11391512.25</v>
      </c>
      <c r="Q6" s="63"/>
      <c r="R6" s="63">
        <f>+R7</f>
        <v>11391512.25</v>
      </c>
      <c r="S6" s="66">
        <f>S12+S13</f>
        <v>18924063.931318797</v>
      </c>
      <c r="T6" s="66">
        <v>18924063.931318797</v>
      </c>
      <c r="U6" s="66">
        <f>U12+U13</f>
        <v>19794570.872159462</v>
      </c>
      <c r="V6" s="66">
        <f>V12+V13</f>
        <v>20744710.274023119</v>
      </c>
      <c r="W6" s="66">
        <f>W12+W13</f>
        <v>21740456.367176231</v>
      </c>
    </row>
    <row r="7" spans="1:28" s="54" customFormat="1" ht="16.5" customHeight="1" outlineLevel="2" x14ac:dyDescent="0.3">
      <c r="A7" s="55"/>
      <c r="B7" s="56"/>
      <c r="C7" s="57"/>
      <c r="D7" s="56"/>
      <c r="E7" s="58"/>
      <c r="F7" s="57">
        <v>0</v>
      </c>
      <c r="G7" s="58">
        <v>0</v>
      </c>
      <c r="H7" s="56">
        <v>0</v>
      </c>
      <c r="I7" s="56">
        <v>0</v>
      </c>
      <c r="J7" s="56">
        <v>0</v>
      </c>
      <c r="K7" s="59" t="s">
        <v>101</v>
      </c>
      <c r="L7" s="60" t="s">
        <v>102</v>
      </c>
      <c r="M7" s="61"/>
      <c r="N7" s="50"/>
      <c r="O7" s="59"/>
      <c r="P7" s="63">
        <f>+P8</f>
        <v>11391512.25</v>
      </c>
      <c r="Q7" s="63"/>
      <c r="R7" s="63">
        <f>+R8</f>
        <v>11391512.25</v>
      </c>
      <c r="S7" s="63">
        <f>+S8</f>
        <v>18924063.931318797</v>
      </c>
      <c r="T7" s="63">
        <v>18924063.931318797</v>
      </c>
      <c r="U7" s="64">
        <f t="shared" ref="U7" si="2">U8</f>
        <v>19794570.872159462</v>
      </c>
      <c r="V7" s="64">
        <f>+U7*V2+U7</f>
        <v>20744710.274023116</v>
      </c>
      <c r="W7" s="63">
        <f>V7*(1+$W$2)</f>
        <v>21740456.367176227</v>
      </c>
    </row>
    <row r="8" spans="1:28" s="54" customFormat="1" ht="16.5" customHeight="1" outlineLevel="2" x14ac:dyDescent="0.3">
      <c r="A8" s="55"/>
      <c r="B8" s="56"/>
      <c r="C8" s="57"/>
      <c r="D8" s="56"/>
      <c r="E8" s="58"/>
      <c r="F8" s="57">
        <v>0</v>
      </c>
      <c r="G8" s="58">
        <v>0</v>
      </c>
      <c r="H8" s="56">
        <v>0</v>
      </c>
      <c r="I8" s="56">
        <v>0</v>
      </c>
      <c r="J8" s="56">
        <v>0</v>
      </c>
      <c r="K8" s="59" t="s">
        <v>107</v>
      </c>
      <c r="L8" s="67"/>
      <c r="M8" s="68"/>
      <c r="N8" s="69"/>
      <c r="O8" s="70"/>
      <c r="P8" s="71">
        <v>11391512.25</v>
      </c>
      <c r="Q8" s="71"/>
      <c r="R8" s="71">
        <v>11391512.25</v>
      </c>
      <c r="S8" s="63">
        <v>18924063.931318797</v>
      </c>
      <c r="T8" s="63">
        <v>18924063.931318797</v>
      </c>
      <c r="U8" s="63">
        <f>S8*(1+$U$2)</f>
        <v>19794570.872159462</v>
      </c>
      <c r="V8" s="63">
        <f>+U8*V2+U8</f>
        <v>20744710.274023116</v>
      </c>
      <c r="W8" s="63">
        <f>V8*(1+$W$2)</f>
        <v>21740456.367176227</v>
      </c>
    </row>
    <row r="9" spans="1:28" s="54" customFormat="1" ht="16.5" customHeight="1" outlineLevel="1" x14ac:dyDescent="0.3">
      <c r="A9" s="55"/>
      <c r="B9" s="56"/>
      <c r="C9" s="57"/>
      <c r="D9" s="56"/>
      <c r="E9" s="58"/>
      <c r="F9" s="57"/>
      <c r="G9" s="58"/>
      <c r="H9" s="56"/>
      <c r="I9" s="56"/>
      <c r="J9" s="56"/>
      <c r="K9" s="59"/>
      <c r="L9" s="60"/>
      <c r="M9" s="72"/>
      <c r="N9" s="73"/>
      <c r="O9" s="74"/>
      <c r="P9" s="75"/>
      <c r="Q9" s="75"/>
      <c r="R9" s="75"/>
      <c r="S9" s="75"/>
      <c r="T9" s="75"/>
      <c r="U9" s="76"/>
      <c r="V9" s="76"/>
      <c r="W9" s="76"/>
    </row>
    <row r="10" spans="1:28" ht="16.5" customHeight="1" outlineLevel="2" x14ac:dyDescent="0.3">
      <c r="A10" s="55">
        <v>0</v>
      </c>
      <c r="B10" s="56">
        <v>0</v>
      </c>
      <c r="C10" s="57">
        <v>1</v>
      </c>
      <c r="D10" s="56">
        <v>32</v>
      </c>
      <c r="E10" s="58">
        <v>0</v>
      </c>
      <c r="F10" s="57">
        <v>0</v>
      </c>
      <c r="G10" s="58">
        <v>0</v>
      </c>
      <c r="H10" s="56">
        <v>0</v>
      </c>
      <c r="I10" s="56">
        <v>0</v>
      </c>
      <c r="J10" s="56">
        <v>0</v>
      </c>
      <c r="K10" s="59" t="s">
        <v>101</v>
      </c>
      <c r="L10" s="60" t="s">
        <v>102</v>
      </c>
      <c r="M10" s="72"/>
      <c r="N10" s="73" t="s">
        <v>108</v>
      </c>
      <c r="O10" s="77" t="s">
        <v>109</v>
      </c>
      <c r="P10" s="78">
        <f>P125</f>
        <v>2381620323</v>
      </c>
      <c r="Q10" s="78"/>
      <c r="R10" s="78">
        <f>R125</f>
        <v>2581620322.9699998</v>
      </c>
      <c r="S10" s="78">
        <f>S125</f>
        <v>2665892487.4661932</v>
      </c>
      <c r="T10" s="78">
        <v>2665892487.4661932</v>
      </c>
      <c r="U10" s="78">
        <f t="shared" ref="U10:W10" si="3">U125</f>
        <v>2788523544.5359945</v>
      </c>
      <c r="V10" s="78">
        <f t="shared" si="3"/>
        <v>2880964674.6753049</v>
      </c>
      <c r="W10" s="78">
        <f t="shared" si="3"/>
        <v>3024466979.0597191</v>
      </c>
      <c r="Z10" s="79"/>
      <c r="AA10" s="79">
        <v>-2880964674.6779203</v>
      </c>
      <c r="AB10" s="79">
        <v>-3024466979.0624599</v>
      </c>
    </row>
    <row r="11" spans="1:28" ht="16.5" customHeight="1" outlineLevel="2" x14ac:dyDescent="0.3">
      <c r="A11" s="55"/>
      <c r="B11" s="56"/>
      <c r="C11" s="57"/>
      <c r="D11" s="56"/>
      <c r="E11" s="58"/>
      <c r="F11" s="57"/>
      <c r="G11" s="58"/>
      <c r="H11" s="56"/>
      <c r="I11" s="56"/>
      <c r="J11" s="56"/>
      <c r="K11" s="59"/>
      <c r="L11" s="60"/>
      <c r="M11" s="80"/>
      <c r="N11" s="73"/>
      <c r="O11" s="81" t="s">
        <v>110</v>
      </c>
      <c r="P11" s="82"/>
      <c r="Q11" s="82"/>
      <c r="R11" s="82"/>
      <c r="S11" s="82"/>
      <c r="T11" s="82"/>
      <c r="U11" s="82"/>
      <c r="V11" s="82"/>
      <c r="W11" s="82"/>
      <c r="Z11" s="83"/>
      <c r="AA11" s="83">
        <f>V10+AA10</f>
        <v>-2.6154518127441406E-3</v>
      </c>
      <c r="AB11" s="83">
        <f>W10+AB10</f>
        <v>-2.7408599853515625E-3</v>
      </c>
    </row>
    <row r="12" spans="1:28" ht="16.5" customHeight="1" outlineLevel="2" x14ac:dyDescent="0.3">
      <c r="A12" s="55"/>
      <c r="B12" s="56"/>
      <c r="C12" s="57"/>
      <c r="D12" s="56"/>
      <c r="E12" s="58"/>
      <c r="F12" s="57"/>
      <c r="G12" s="58"/>
      <c r="H12" s="56"/>
      <c r="I12" s="56"/>
      <c r="J12" s="56"/>
      <c r="K12" s="59"/>
      <c r="L12" s="60"/>
      <c r="M12" s="80"/>
      <c r="N12" s="73"/>
      <c r="O12" s="84" t="s">
        <v>111</v>
      </c>
      <c r="P12" s="71">
        <v>0</v>
      </c>
      <c r="Q12" s="71">
        <v>0</v>
      </c>
      <c r="R12" s="71">
        <v>0</v>
      </c>
      <c r="S12" s="63">
        <v>13509295.55348186</v>
      </c>
      <c r="T12" s="63">
        <v>13509295.55348186</v>
      </c>
      <c r="U12" s="63">
        <v>14130723.148942025</v>
      </c>
      <c r="V12" s="63">
        <f>U12*(1+$V$2)</f>
        <v>14808997.860091243</v>
      </c>
      <c r="W12" s="63">
        <f>V12*(1+$W$2)</f>
        <v>15519829.757375624</v>
      </c>
    </row>
    <row r="13" spans="1:28" ht="16.5" customHeight="1" outlineLevel="2" x14ac:dyDescent="0.3">
      <c r="A13" s="55"/>
      <c r="B13" s="56"/>
      <c r="C13" s="57"/>
      <c r="D13" s="56"/>
      <c r="E13" s="58"/>
      <c r="F13" s="57"/>
      <c r="G13" s="58"/>
      <c r="H13" s="56"/>
      <c r="I13" s="56"/>
      <c r="J13" s="56"/>
      <c r="K13" s="59"/>
      <c r="L13" s="60"/>
      <c r="M13" s="80"/>
      <c r="N13" s="73"/>
      <c r="O13" s="84" t="s">
        <v>112</v>
      </c>
      <c r="P13" s="71">
        <v>0</v>
      </c>
      <c r="Q13" s="71">
        <v>0</v>
      </c>
      <c r="R13" s="71">
        <v>0</v>
      </c>
      <c r="S13" s="63">
        <v>5414768.3778369389</v>
      </c>
      <c r="T13" s="63">
        <v>5414768.3778369389</v>
      </c>
      <c r="U13" s="63">
        <v>5663847.723217438</v>
      </c>
      <c r="V13" s="63">
        <f>U13*(1+$V$2)</f>
        <v>5935712.4139318755</v>
      </c>
      <c r="W13" s="63">
        <f>V13*(1+$W$2)</f>
        <v>6220626.609800606</v>
      </c>
    </row>
    <row r="14" spans="1:28" s="54" customFormat="1" ht="16.5" customHeight="1" outlineLevel="3" x14ac:dyDescent="0.3">
      <c r="A14" s="85">
        <v>0</v>
      </c>
      <c r="B14" s="86">
        <v>0</v>
      </c>
      <c r="C14" s="87">
        <v>1</v>
      </c>
      <c r="D14" s="88">
        <v>32</v>
      </c>
      <c r="E14" s="88">
        <v>111</v>
      </c>
      <c r="F14" s="88">
        <v>0</v>
      </c>
      <c r="G14" s="88">
        <v>18</v>
      </c>
      <c r="H14" s="88" t="s">
        <v>113</v>
      </c>
      <c r="I14" s="88" t="s">
        <v>105</v>
      </c>
      <c r="J14" s="88">
        <v>11</v>
      </c>
      <c r="K14" s="80" t="s">
        <v>107</v>
      </c>
      <c r="L14" s="89"/>
      <c r="M14" s="90"/>
      <c r="N14" s="91" t="s">
        <v>108</v>
      </c>
      <c r="O14" s="81" t="s">
        <v>114</v>
      </c>
      <c r="P14" s="75"/>
      <c r="Q14" s="75"/>
      <c r="R14" s="75"/>
      <c r="S14" s="75"/>
      <c r="T14" s="75"/>
      <c r="U14" s="75"/>
      <c r="V14" s="92"/>
      <c r="W14" s="92"/>
    </row>
    <row r="15" spans="1:28" s="54" customFormat="1" ht="16.5" customHeight="1" outlineLevel="3" x14ac:dyDescent="0.3">
      <c r="A15" s="85">
        <v>0</v>
      </c>
      <c r="B15" s="86">
        <v>0</v>
      </c>
      <c r="C15" s="87">
        <v>1</v>
      </c>
      <c r="D15" s="88" t="s">
        <v>103</v>
      </c>
      <c r="E15" s="88" t="s">
        <v>115</v>
      </c>
      <c r="F15" s="88" t="s">
        <v>116</v>
      </c>
      <c r="G15" s="88" t="s">
        <v>117</v>
      </c>
      <c r="H15" s="88" t="s">
        <v>113</v>
      </c>
      <c r="I15" s="88" t="s">
        <v>105</v>
      </c>
      <c r="J15" s="88" t="s">
        <v>106</v>
      </c>
      <c r="K15" s="80" t="s">
        <v>107</v>
      </c>
      <c r="L15" s="89"/>
      <c r="M15" s="84" t="str">
        <f>RIGHT(O15,7)</f>
        <v>INELSM1</v>
      </c>
      <c r="N15" s="91"/>
      <c r="O15" s="84" t="s">
        <v>118</v>
      </c>
      <c r="P15" s="71">
        <v>0</v>
      </c>
      <c r="Q15" s="71">
        <f>+R15-P15</f>
        <v>48661736.359999999</v>
      </c>
      <c r="R15" s="71">
        <v>48661736.359999999</v>
      </c>
      <c r="S15" s="63">
        <v>47914619.847629897</v>
      </c>
      <c r="T15" s="63">
        <v>47914619.847629897</v>
      </c>
      <c r="U15" s="63">
        <v>50118692.360620871</v>
      </c>
      <c r="V15" s="63">
        <f>U15*(1+$V$2)</f>
        <v>52524389.593930677</v>
      </c>
      <c r="W15" s="63">
        <f>V15*(1+$W$2)</f>
        <v>55045560.294439353</v>
      </c>
      <c r="Z15" s="93"/>
    </row>
    <row r="16" spans="1:28" s="54" customFormat="1" ht="16.5" customHeight="1" outlineLevel="3" x14ac:dyDescent="0.3">
      <c r="A16" s="85">
        <v>0</v>
      </c>
      <c r="B16" s="86">
        <v>0</v>
      </c>
      <c r="C16" s="87">
        <v>1</v>
      </c>
      <c r="D16" s="88" t="s">
        <v>103</v>
      </c>
      <c r="E16" s="88" t="s">
        <v>115</v>
      </c>
      <c r="F16" s="88" t="s">
        <v>119</v>
      </c>
      <c r="G16" s="88" t="s">
        <v>117</v>
      </c>
      <c r="H16" s="88" t="s">
        <v>113</v>
      </c>
      <c r="I16" s="88" t="s">
        <v>105</v>
      </c>
      <c r="J16" s="88" t="s">
        <v>106</v>
      </c>
      <c r="K16" s="80" t="s">
        <v>107</v>
      </c>
      <c r="L16" s="89"/>
      <c r="M16" s="84" t="str">
        <f t="shared" ref="M16" si="4">RIGHT(O16,6)</f>
        <v>INEL01</v>
      </c>
      <c r="N16" s="91"/>
      <c r="O16" s="84" t="s">
        <v>120</v>
      </c>
      <c r="P16" s="71">
        <v>9629331</v>
      </c>
      <c r="Q16" s="71">
        <f>+R16-P16</f>
        <v>9595039</v>
      </c>
      <c r="R16" s="71">
        <v>19224370</v>
      </c>
      <c r="S16" s="63">
        <v>20847469.422151558</v>
      </c>
      <c r="T16" s="63">
        <v>20847469.422151558</v>
      </c>
      <c r="U16" s="63">
        <v>21806453.015570529</v>
      </c>
      <c r="V16" s="63">
        <f>U16*(1+$V$2)</f>
        <v>22853162.760317914</v>
      </c>
      <c r="W16" s="63">
        <f>V16*(1+$W$2)</f>
        <v>23950114.572813176</v>
      </c>
    </row>
    <row r="17" spans="1:27" s="54" customFormat="1" ht="16.5" customHeight="1" outlineLevel="3" x14ac:dyDescent="0.3">
      <c r="A17" s="85">
        <v>0</v>
      </c>
      <c r="B17" s="86">
        <v>0</v>
      </c>
      <c r="C17" s="87">
        <v>1</v>
      </c>
      <c r="D17" s="88" t="s">
        <v>103</v>
      </c>
      <c r="E17" s="88" t="s">
        <v>121</v>
      </c>
      <c r="F17" s="88" t="s">
        <v>122</v>
      </c>
      <c r="G17" s="88" t="s">
        <v>117</v>
      </c>
      <c r="H17" s="88" t="s">
        <v>113</v>
      </c>
      <c r="I17" s="88" t="s">
        <v>105</v>
      </c>
      <c r="J17" s="88" t="s">
        <v>106</v>
      </c>
      <c r="K17" s="80" t="s">
        <v>107</v>
      </c>
      <c r="L17" s="89"/>
      <c r="M17" s="84"/>
      <c r="N17" s="91"/>
      <c r="O17" s="94" t="s">
        <v>123</v>
      </c>
      <c r="P17" s="75"/>
      <c r="Q17" s="75"/>
      <c r="R17" s="75"/>
      <c r="S17" s="75"/>
      <c r="T17" s="75"/>
      <c r="U17" s="75"/>
      <c r="V17" s="75"/>
      <c r="W17" s="75"/>
    </row>
    <row r="18" spans="1:27" ht="16.5" customHeight="1" outlineLevel="3" x14ac:dyDescent="0.3">
      <c r="A18" s="85">
        <v>0</v>
      </c>
      <c r="B18" s="86">
        <v>0</v>
      </c>
      <c r="C18" s="87">
        <v>1</v>
      </c>
      <c r="D18" s="88" t="s">
        <v>103</v>
      </c>
      <c r="E18" s="88" t="s">
        <v>121</v>
      </c>
      <c r="F18" s="88" t="s">
        <v>116</v>
      </c>
      <c r="G18" s="88" t="s">
        <v>117</v>
      </c>
      <c r="H18" s="88" t="s">
        <v>113</v>
      </c>
      <c r="I18" s="88" t="s">
        <v>105</v>
      </c>
      <c r="J18" s="88" t="s">
        <v>106</v>
      </c>
      <c r="K18" s="80" t="s">
        <v>107</v>
      </c>
      <c r="L18" s="95"/>
      <c r="M18" s="84" t="str">
        <f>RIGHT(O18,6)</f>
        <v>ELSM01</v>
      </c>
      <c r="N18" s="73" t="s">
        <v>108</v>
      </c>
      <c r="O18" s="84" t="s">
        <v>124</v>
      </c>
      <c r="P18" s="71">
        <v>63973512</v>
      </c>
      <c r="Q18" s="71">
        <f>+R18-P18</f>
        <v>-20099537</v>
      </c>
      <c r="R18" s="71">
        <v>43873975</v>
      </c>
      <c r="S18" s="63">
        <v>46385497.296883002</v>
      </c>
      <c r="T18" s="63">
        <v>46385497.296883002</v>
      </c>
      <c r="U18" s="63">
        <v>48519230.172539622</v>
      </c>
      <c r="V18" s="63">
        <f>U18*(1+$V$2)</f>
        <v>50848153.220821522</v>
      </c>
      <c r="W18" s="63">
        <f>V18*(1+$W$2)</f>
        <v>53288864.575420961</v>
      </c>
      <c r="Z18" s="33"/>
    </row>
    <row r="19" spans="1:27" ht="16.5" customHeight="1" outlineLevel="3" x14ac:dyDescent="0.3">
      <c r="A19" s="85">
        <v>0</v>
      </c>
      <c r="B19" s="86">
        <v>0</v>
      </c>
      <c r="C19" s="87">
        <v>1</v>
      </c>
      <c r="D19" s="88" t="s">
        <v>103</v>
      </c>
      <c r="E19" s="88" t="s">
        <v>121</v>
      </c>
      <c r="F19" s="88" t="s">
        <v>119</v>
      </c>
      <c r="G19" s="88" t="s">
        <v>117</v>
      </c>
      <c r="H19" s="88" t="s">
        <v>113</v>
      </c>
      <c r="I19" s="88" t="s">
        <v>105</v>
      </c>
      <c r="J19" s="88" t="s">
        <v>106</v>
      </c>
      <c r="K19" s="80" t="s">
        <v>107</v>
      </c>
      <c r="L19" s="95"/>
      <c r="M19" s="96" t="str">
        <f>RIGHT(O19,6)</f>
        <v>EL0001</v>
      </c>
      <c r="N19" s="73" t="s">
        <v>108</v>
      </c>
      <c r="O19" s="97" t="s">
        <v>125</v>
      </c>
      <c r="P19" s="71">
        <v>274951567</v>
      </c>
      <c r="Q19" s="71">
        <f>+R19-P19</f>
        <v>-252486861</v>
      </c>
      <c r="R19" s="71">
        <v>22464706</v>
      </c>
      <c r="S19" s="63">
        <v>27339892.663419046</v>
      </c>
      <c r="T19" s="63">
        <v>27339892.663419046</v>
      </c>
      <c r="U19" s="63">
        <v>28597527.725936323</v>
      </c>
      <c r="V19" s="63">
        <f>U19*(1+$V$2)</f>
        <v>29970209.05678127</v>
      </c>
      <c r="W19" s="63">
        <f>V19*(1+$W$2)</f>
        <v>31408779.091506772</v>
      </c>
    </row>
    <row r="20" spans="1:27" s="54" customFormat="1" ht="16.5" customHeight="1" outlineLevel="3" x14ac:dyDescent="0.3">
      <c r="A20" s="85">
        <v>0</v>
      </c>
      <c r="B20" s="86">
        <v>0</v>
      </c>
      <c r="C20" s="87">
        <v>1</v>
      </c>
      <c r="D20" s="88" t="s">
        <v>103</v>
      </c>
      <c r="E20" s="88" t="s">
        <v>126</v>
      </c>
      <c r="F20" s="88" t="s">
        <v>122</v>
      </c>
      <c r="G20" s="88" t="s">
        <v>117</v>
      </c>
      <c r="H20" s="88" t="s">
        <v>113</v>
      </c>
      <c r="I20" s="88" t="s">
        <v>105</v>
      </c>
      <c r="J20" s="88" t="s">
        <v>106</v>
      </c>
      <c r="K20" s="80" t="s">
        <v>107</v>
      </c>
      <c r="L20" s="89"/>
      <c r="M20" s="84"/>
      <c r="N20" s="91"/>
      <c r="O20" s="94" t="s">
        <v>127</v>
      </c>
      <c r="P20" s="75"/>
      <c r="Q20" s="75"/>
      <c r="R20" s="75"/>
      <c r="S20" s="75"/>
      <c r="T20" s="75"/>
      <c r="U20" s="75"/>
      <c r="V20" s="75"/>
      <c r="W20" s="75"/>
    </row>
    <row r="21" spans="1:27" ht="16.5" customHeight="1" outlineLevel="3" x14ac:dyDescent="0.3">
      <c r="A21" s="85">
        <v>0</v>
      </c>
      <c r="B21" s="86">
        <v>0</v>
      </c>
      <c r="C21" s="87">
        <v>1</v>
      </c>
      <c r="D21" s="88" t="s">
        <v>103</v>
      </c>
      <c r="E21" s="88" t="s">
        <v>126</v>
      </c>
      <c r="F21" s="88" t="s">
        <v>116</v>
      </c>
      <c r="G21" s="88" t="s">
        <v>117</v>
      </c>
      <c r="H21" s="88" t="s">
        <v>113</v>
      </c>
      <c r="I21" s="88" t="s">
        <v>105</v>
      </c>
      <c r="J21" s="88" t="s">
        <v>106</v>
      </c>
      <c r="K21" s="80" t="s">
        <v>107</v>
      </c>
      <c r="L21" s="95"/>
      <c r="M21" s="84" t="s">
        <v>128</v>
      </c>
      <c r="N21" s="73" t="s">
        <v>108</v>
      </c>
      <c r="O21" s="84" t="s">
        <v>129</v>
      </c>
      <c r="P21" s="71">
        <v>0</v>
      </c>
      <c r="Q21" s="71">
        <f t="shared" ref="Q21:Q86" si="5">+R21-P21</f>
        <v>573417979</v>
      </c>
      <c r="R21" s="71">
        <v>573417979</v>
      </c>
      <c r="S21" s="63">
        <v>574381959.0523982</v>
      </c>
      <c r="T21" s="63">
        <v>574381959.0523982</v>
      </c>
      <c r="U21" s="63">
        <v>600803529.16880858</v>
      </c>
      <c r="V21" s="63">
        <v>600284410.65253544</v>
      </c>
      <c r="W21" s="63">
        <v>632796133.03724074</v>
      </c>
      <c r="Z21" s="33"/>
    </row>
    <row r="22" spans="1:27" ht="16.5" customHeight="1" outlineLevel="3" x14ac:dyDescent="0.3">
      <c r="A22" s="85">
        <v>0</v>
      </c>
      <c r="B22" s="86">
        <v>0</v>
      </c>
      <c r="C22" s="87">
        <v>1</v>
      </c>
      <c r="D22" s="88" t="s">
        <v>103</v>
      </c>
      <c r="E22" s="88" t="s">
        <v>126</v>
      </c>
      <c r="F22" s="88" t="s">
        <v>119</v>
      </c>
      <c r="G22" s="88" t="s">
        <v>117</v>
      </c>
      <c r="H22" s="88" t="s">
        <v>113</v>
      </c>
      <c r="I22" s="88" t="s">
        <v>105</v>
      </c>
      <c r="J22" s="88" t="s">
        <v>106</v>
      </c>
      <c r="K22" s="80" t="s">
        <v>107</v>
      </c>
      <c r="L22" s="95"/>
      <c r="M22" s="84" t="s">
        <v>128</v>
      </c>
      <c r="N22" s="73" t="s">
        <v>108</v>
      </c>
      <c r="O22" s="84" t="s">
        <v>130</v>
      </c>
      <c r="P22" s="71">
        <v>763572650</v>
      </c>
      <c r="Q22" s="71">
        <f t="shared" si="5"/>
        <v>-531354498</v>
      </c>
      <c r="R22" s="71">
        <v>232218152</v>
      </c>
      <c r="S22" s="63">
        <v>235763806.94923019</v>
      </c>
      <c r="T22" s="63">
        <v>235763806.94923019</v>
      </c>
      <c r="U22" s="63">
        <v>246608942.0688948</v>
      </c>
      <c r="V22" s="63">
        <v>246395861.98215896</v>
      </c>
      <c r="W22" s="63">
        <v>259740792.68391761</v>
      </c>
    </row>
    <row r="23" spans="1:27" s="54" customFormat="1" ht="16.5" customHeight="1" outlineLevel="3" x14ac:dyDescent="0.3">
      <c r="A23" s="85">
        <v>0</v>
      </c>
      <c r="B23" s="86">
        <v>0</v>
      </c>
      <c r="C23" s="87">
        <v>1</v>
      </c>
      <c r="D23" s="88" t="s">
        <v>103</v>
      </c>
      <c r="E23" s="88" t="s">
        <v>131</v>
      </c>
      <c r="F23" s="88" t="s">
        <v>122</v>
      </c>
      <c r="G23" s="88" t="s">
        <v>117</v>
      </c>
      <c r="H23" s="88" t="s">
        <v>113</v>
      </c>
      <c r="I23" s="88" t="s">
        <v>105</v>
      </c>
      <c r="J23" s="88" t="s">
        <v>106</v>
      </c>
      <c r="K23" s="80" t="s">
        <v>107</v>
      </c>
      <c r="L23" s="89"/>
      <c r="M23" s="84"/>
      <c r="N23" s="91"/>
      <c r="O23" s="94" t="s">
        <v>132</v>
      </c>
      <c r="P23" s="75"/>
      <c r="Q23" s="75"/>
      <c r="R23" s="75"/>
      <c r="S23" s="75"/>
      <c r="T23" s="75"/>
      <c r="U23" s="75"/>
      <c r="V23" s="75"/>
      <c r="W23" s="75"/>
    </row>
    <row r="24" spans="1:27" ht="16.5" customHeight="1" outlineLevel="3" x14ac:dyDescent="0.3">
      <c r="A24" s="85">
        <v>0</v>
      </c>
      <c r="B24" s="86">
        <v>0</v>
      </c>
      <c r="C24" s="87">
        <v>1</v>
      </c>
      <c r="D24" s="88" t="s">
        <v>103</v>
      </c>
      <c r="E24" s="88" t="s">
        <v>131</v>
      </c>
      <c r="F24" s="88" t="s">
        <v>116</v>
      </c>
      <c r="G24" s="88" t="s">
        <v>117</v>
      </c>
      <c r="H24" s="88" t="s">
        <v>113</v>
      </c>
      <c r="I24" s="88" t="s">
        <v>105</v>
      </c>
      <c r="J24" s="88" t="s">
        <v>106</v>
      </c>
      <c r="K24" s="80" t="s">
        <v>107</v>
      </c>
      <c r="L24" s="95"/>
      <c r="M24" s="96" t="str">
        <f t="shared" ref="M24:M37" si="6">RIGHT(O24,6)</f>
        <v>E1RLDP</v>
      </c>
      <c r="N24" s="73" t="s">
        <v>108</v>
      </c>
      <c r="O24" s="98" t="s">
        <v>133</v>
      </c>
      <c r="P24" s="71">
        <v>5932</v>
      </c>
      <c r="Q24" s="71">
        <f t="shared" si="5"/>
        <v>13854</v>
      </c>
      <c r="R24" s="71">
        <v>19786</v>
      </c>
      <c r="S24" s="63">
        <v>22986.462801528</v>
      </c>
      <c r="T24" s="63">
        <v>22986.462801528</v>
      </c>
      <c r="U24" s="63">
        <v>24043.840090398287</v>
      </c>
      <c r="V24" s="63">
        <v>25198</v>
      </c>
      <c r="W24" s="63">
        <f t="shared" ref="W24:W37" si="7">V24*(1+$W$2)</f>
        <v>26407.504000000001</v>
      </c>
      <c r="Z24" s="99"/>
    </row>
    <row r="25" spans="1:27" ht="16.5" customHeight="1" outlineLevel="3" x14ac:dyDescent="0.3">
      <c r="A25" s="85">
        <v>0</v>
      </c>
      <c r="B25" s="86">
        <v>0</v>
      </c>
      <c r="C25" s="87">
        <v>1</v>
      </c>
      <c r="D25" s="88" t="s">
        <v>103</v>
      </c>
      <c r="E25" s="88" t="s">
        <v>131</v>
      </c>
      <c r="F25" s="88" t="s">
        <v>119</v>
      </c>
      <c r="G25" s="88" t="s">
        <v>117</v>
      </c>
      <c r="H25" s="88" t="s">
        <v>113</v>
      </c>
      <c r="I25" s="88" t="s">
        <v>105</v>
      </c>
      <c r="J25" s="88" t="s">
        <v>106</v>
      </c>
      <c r="K25" s="80" t="s">
        <v>107</v>
      </c>
      <c r="L25" s="95"/>
      <c r="M25" s="96" t="str">
        <f t="shared" si="6"/>
        <v>E1RLDS</v>
      </c>
      <c r="N25" s="73" t="s">
        <v>108</v>
      </c>
      <c r="O25" s="98" t="s">
        <v>134</v>
      </c>
      <c r="P25" s="71">
        <v>9038</v>
      </c>
      <c r="Q25" s="71">
        <f t="shared" si="5"/>
        <v>26445</v>
      </c>
      <c r="R25" s="71">
        <v>35483</v>
      </c>
      <c r="S25" s="63">
        <v>38290.563148884001</v>
      </c>
      <c r="T25" s="63">
        <v>38290.563148884001</v>
      </c>
      <c r="U25" s="63">
        <v>40051.929053732667</v>
      </c>
      <c r="V25" s="63">
        <v>41974</v>
      </c>
      <c r="W25" s="63">
        <f t="shared" si="7"/>
        <v>43988.752</v>
      </c>
      <c r="Z25" s="100"/>
      <c r="AA25" s="35"/>
    </row>
    <row r="26" spans="1:27" ht="16.5" customHeight="1" outlineLevel="3" x14ac:dyDescent="0.3">
      <c r="A26" s="85">
        <v>0</v>
      </c>
      <c r="B26" s="86">
        <v>0</v>
      </c>
      <c r="C26" s="87">
        <v>1</v>
      </c>
      <c r="D26" s="88" t="s">
        <v>103</v>
      </c>
      <c r="E26" s="88" t="s">
        <v>131</v>
      </c>
      <c r="F26" s="88" t="s">
        <v>135</v>
      </c>
      <c r="G26" s="88" t="s">
        <v>117</v>
      </c>
      <c r="H26" s="88" t="s">
        <v>113</v>
      </c>
      <c r="I26" s="88" t="s">
        <v>105</v>
      </c>
      <c r="J26" s="88" t="s">
        <v>106</v>
      </c>
      <c r="K26" s="80" t="s">
        <v>107</v>
      </c>
      <c r="L26" s="95"/>
      <c r="M26" s="96" t="str">
        <f t="shared" si="6"/>
        <v>E1RLDO</v>
      </c>
      <c r="N26" s="73" t="s">
        <v>108</v>
      </c>
      <c r="O26" s="98" t="s">
        <v>136</v>
      </c>
      <c r="P26" s="71">
        <v>13532</v>
      </c>
      <c r="Q26" s="71">
        <f t="shared" si="5"/>
        <v>21704</v>
      </c>
      <c r="R26" s="71">
        <v>35236</v>
      </c>
      <c r="S26" s="63">
        <v>38901.968708214001</v>
      </c>
      <c r="T26" s="63">
        <v>38901.968708214001</v>
      </c>
      <c r="U26" s="63">
        <v>40691.459268791841</v>
      </c>
      <c r="V26" s="101">
        <v>42645</v>
      </c>
      <c r="W26" s="63">
        <f t="shared" si="7"/>
        <v>44691.96</v>
      </c>
      <c r="Z26" s="100"/>
      <c r="AA26" s="35"/>
    </row>
    <row r="27" spans="1:27" ht="16.5" customHeight="1" outlineLevel="3" x14ac:dyDescent="0.3">
      <c r="A27" s="85">
        <v>0</v>
      </c>
      <c r="B27" s="86">
        <v>0</v>
      </c>
      <c r="C27" s="87">
        <v>1</v>
      </c>
      <c r="D27" s="88" t="s">
        <v>103</v>
      </c>
      <c r="E27" s="88" t="s">
        <v>131</v>
      </c>
      <c r="F27" s="88" t="s">
        <v>137</v>
      </c>
      <c r="G27" s="88" t="s">
        <v>117</v>
      </c>
      <c r="H27" s="88" t="s">
        <v>113</v>
      </c>
      <c r="I27" s="88" t="s">
        <v>105</v>
      </c>
      <c r="J27" s="88" t="s">
        <v>106</v>
      </c>
      <c r="K27" s="80" t="s">
        <v>107</v>
      </c>
      <c r="L27" s="95"/>
      <c r="M27" s="96" t="str">
        <f t="shared" si="6"/>
        <v>E1RHDP</v>
      </c>
      <c r="N27" s="73"/>
      <c r="O27" s="98" t="s">
        <v>138</v>
      </c>
      <c r="P27" s="71">
        <v>3128</v>
      </c>
      <c r="Q27" s="71">
        <f t="shared" si="5"/>
        <v>9295</v>
      </c>
      <c r="R27" s="71">
        <v>12423</v>
      </c>
      <c r="S27" s="63">
        <v>13095.385189479</v>
      </c>
      <c r="T27" s="63">
        <v>13095.385189479</v>
      </c>
      <c r="U27" s="63">
        <v>13697.772908195035</v>
      </c>
      <c r="V27" s="101">
        <v>14355</v>
      </c>
      <c r="W27" s="63">
        <f t="shared" si="7"/>
        <v>15044.04</v>
      </c>
      <c r="Z27" s="102"/>
      <c r="AA27" s="35"/>
    </row>
    <row r="28" spans="1:27" s="54" customFormat="1" ht="16.5" customHeight="1" outlineLevel="3" x14ac:dyDescent="0.3">
      <c r="A28" s="103">
        <v>0</v>
      </c>
      <c r="B28" s="104">
        <v>0</v>
      </c>
      <c r="C28" s="105">
        <v>1</v>
      </c>
      <c r="D28" s="88" t="s">
        <v>103</v>
      </c>
      <c r="E28" s="88" t="s">
        <v>131</v>
      </c>
      <c r="F28" s="88" t="s">
        <v>139</v>
      </c>
      <c r="G28" s="88" t="s">
        <v>117</v>
      </c>
      <c r="H28" s="88" t="s">
        <v>113</v>
      </c>
      <c r="I28" s="88" t="s">
        <v>105</v>
      </c>
      <c r="J28" s="88" t="s">
        <v>106</v>
      </c>
      <c r="K28" s="106" t="s">
        <v>107</v>
      </c>
      <c r="L28" s="89"/>
      <c r="M28" s="107" t="str">
        <f t="shared" si="6"/>
        <v>E1RHDS</v>
      </c>
      <c r="N28" s="73" t="s">
        <v>108</v>
      </c>
      <c r="O28" s="84" t="s">
        <v>140</v>
      </c>
      <c r="P28" s="71">
        <v>2093</v>
      </c>
      <c r="Q28" s="71">
        <f t="shared" si="5"/>
        <v>12758</v>
      </c>
      <c r="R28" s="71">
        <v>14851</v>
      </c>
      <c r="S28" s="63">
        <v>16567.334194542003</v>
      </c>
      <c r="T28" s="63">
        <v>16567.334194542003</v>
      </c>
      <c r="U28" s="63">
        <v>17329.43156749093</v>
      </c>
      <c r="V28" s="101">
        <v>18162</v>
      </c>
      <c r="W28" s="63">
        <f t="shared" si="7"/>
        <v>19033.776000000002</v>
      </c>
      <c r="Z28" s="102"/>
      <c r="AA28" s="35"/>
    </row>
    <row r="29" spans="1:27" ht="16.5" customHeight="1" outlineLevel="3" x14ac:dyDescent="0.3">
      <c r="A29" s="85">
        <v>0</v>
      </c>
      <c r="B29" s="86">
        <v>0</v>
      </c>
      <c r="C29" s="87">
        <v>1</v>
      </c>
      <c r="D29" s="88" t="s">
        <v>103</v>
      </c>
      <c r="E29" s="88" t="s">
        <v>131</v>
      </c>
      <c r="F29" s="88" t="s">
        <v>141</v>
      </c>
      <c r="G29" s="88" t="s">
        <v>117</v>
      </c>
      <c r="H29" s="88" t="s">
        <v>113</v>
      </c>
      <c r="I29" s="88" t="s">
        <v>105</v>
      </c>
      <c r="J29" s="88" t="s">
        <v>106</v>
      </c>
      <c r="K29" s="80" t="s">
        <v>107</v>
      </c>
      <c r="L29" s="95"/>
      <c r="M29" s="96" t="str">
        <f t="shared" si="6"/>
        <v>E1RHDO</v>
      </c>
      <c r="N29" s="73" t="s">
        <v>108</v>
      </c>
      <c r="O29" s="98" t="s">
        <v>142</v>
      </c>
      <c r="P29" s="71">
        <v>4972</v>
      </c>
      <c r="Q29" s="71">
        <f t="shared" si="5"/>
        <v>10509</v>
      </c>
      <c r="R29" s="71">
        <v>15481</v>
      </c>
      <c r="S29" s="63">
        <v>15899.491101552001</v>
      </c>
      <c r="T29" s="63">
        <v>15899.491101552001</v>
      </c>
      <c r="U29" s="63">
        <v>16630.867692223394</v>
      </c>
      <c r="V29" s="101">
        <v>17429</v>
      </c>
      <c r="W29" s="63">
        <f t="shared" si="7"/>
        <v>18265.592000000001</v>
      </c>
      <c r="Z29" s="102"/>
      <c r="AA29" s="35"/>
    </row>
    <row r="30" spans="1:27" ht="16.5" customHeight="1" outlineLevel="3" x14ac:dyDescent="0.3">
      <c r="A30" s="85">
        <v>0</v>
      </c>
      <c r="B30" s="86">
        <v>0</v>
      </c>
      <c r="C30" s="87">
        <v>1</v>
      </c>
      <c r="D30" s="88" t="s">
        <v>103</v>
      </c>
      <c r="E30" s="88" t="s">
        <v>131</v>
      </c>
      <c r="F30" s="88" t="s">
        <v>143</v>
      </c>
      <c r="G30" s="88" t="s">
        <v>117</v>
      </c>
      <c r="H30" s="88" t="s">
        <v>113</v>
      </c>
      <c r="I30" s="88" t="s">
        <v>105</v>
      </c>
      <c r="J30" s="88" t="s">
        <v>106</v>
      </c>
      <c r="K30" s="80" t="s">
        <v>107</v>
      </c>
      <c r="L30" s="95"/>
      <c r="M30" s="96" t="str">
        <f t="shared" si="6"/>
        <v>ELREBC</v>
      </c>
      <c r="N30" s="73" t="s">
        <v>108</v>
      </c>
      <c r="O30" s="98" t="s">
        <v>144</v>
      </c>
      <c r="P30" s="71">
        <v>3949</v>
      </c>
      <c r="Q30" s="71">
        <f t="shared" si="5"/>
        <v>7632</v>
      </c>
      <c r="R30" s="71">
        <v>11581</v>
      </c>
      <c r="S30" s="63">
        <v>11224.051848000001</v>
      </c>
      <c r="T30" s="63">
        <v>11224.051848000001</v>
      </c>
      <c r="U30" s="63">
        <v>11739.9</v>
      </c>
      <c r="V30" s="101">
        <v>12303</v>
      </c>
      <c r="W30" s="63">
        <f t="shared" si="7"/>
        <v>12893.544</v>
      </c>
      <c r="Z30" s="102"/>
      <c r="AA30" s="35"/>
    </row>
    <row r="31" spans="1:27" ht="16.5" customHeight="1" outlineLevel="3" x14ac:dyDescent="0.3">
      <c r="A31" s="85">
        <v>0</v>
      </c>
      <c r="B31" s="86">
        <v>0</v>
      </c>
      <c r="C31" s="87">
        <v>1</v>
      </c>
      <c r="D31" s="88" t="s">
        <v>103</v>
      </c>
      <c r="E31" s="88" t="s">
        <v>145</v>
      </c>
      <c r="F31" s="88" t="s">
        <v>116</v>
      </c>
      <c r="G31" s="88" t="s">
        <v>117</v>
      </c>
      <c r="H31" s="88" t="s">
        <v>113</v>
      </c>
      <c r="I31" s="88" t="s">
        <v>105</v>
      </c>
      <c r="J31" s="88" t="s">
        <v>106</v>
      </c>
      <c r="K31" s="80" t="s">
        <v>107</v>
      </c>
      <c r="L31" s="95"/>
      <c r="M31" s="96" t="str">
        <f t="shared" si="6"/>
        <v>ELRLDP</v>
      </c>
      <c r="N31" s="73"/>
      <c r="O31" s="73" t="s">
        <v>146</v>
      </c>
      <c r="P31" s="71">
        <v>1957643</v>
      </c>
      <c r="Q31" s="71">
        <f t="shared" si="5"/>
        <v>649756</v>
      </c>
      <c r="R31" s="71">
        <v>2607399</v>
      </c>
      <c r="S31" s="63">
        <v>3295157.665625127</v>
      </c>
      <c r="T31" s="63">
        <v>3295157.665625127</v>
      </c>
      <c r="U31" s="63">
        <v>3446735.4</v>
      </c>
      <c r="V31" s="101">
        <v>3612179</v>
      </c>
      <c r="W31" s="63">
        <f t="shared" si="7"/>
        <v>3785563.5920000002</v>
      </c>
      <c r="Z31" s="102"/>
      <c r="AA31" s="35"/>
    </row>
    <row r="32" spans="1:27" ht="16.5" customHeight="1" outlineLevel="3" x14ac:dyDescent="0.3">
      <c r="A32" s="85">
        <v>0</v>
      </c>
      <c r="B32" s="86">
        <v>0</v>
      </c>
      <c r="C32" s="87">
        <v>1</v>
      </c>
      <c r="D32" s="88" t="s">
        <v>103</v>
      </c>
      <c r="E32" s="88" t="s">
        <v>145</v>
      </c>
      <c r="F32" s="88" t="s">
        <v>119</v>
      </c>
      <c r="G32" s="88" t="s">
        <v>117</v>
      </c>
      <c r="H32" s="88" t="s">
        <v>113</v>
      </c>
      <c r="I32" s="88" t="s">
        <v>105</v>
      </c>
      <c r="J32" s="88" t="s">
        <v>106</v>
      </c>
      <c r="K32" s="80" t="s">
        <v>107</v>
      </c>
      <c r="L32" s="95"/>
      <c r="M32" s="96" t="str">
        <f t="shared" si="6"/>
        <v>ELRLDS</v>
      </c>
      <c r="N32" s="73"/>
      <c r="O32" s="73" t="s">
        <v>147</v>
      </c>
      <c r="P32" s="71">
        <v>3191233</v>
      </c>
      <c r="Q32" s="71">
        <f t="shared" si="5"/>
        <v>1144615</v>
      </c>
      <c r="R32" s="71">
        <v>4335848</v>
      </c>
      <c r="S32" s="63">
        <v>5260355.1734327767</v>
      </c>
      <c r="T32" s="63">
        <v>5260355.1734327767</v>
      </c>
      <c r="U32" s="63">
        <v>5502332.4900000002</v>
      </c>
      <c r="V32" s="101">
        <v>5766444</v>
      </c>
      <c r="W32" s="63">
        <f t="shared" si="7"/>
        <v>6043233.3119999999</v>
      </c>
      <c r="Z32" s="102"/>
      <c r="AA32" s="35"/>
    </row>
    <row r="33" spans="1:27" ht="16.5" customHeight="1" outlineLevel="3" x14ac:dyDescent="0.3">
      <c r="A33" s="85">
        <v>0</v>
      </c>
      <c r="B33" s="86">
        <v>0</v>
      </c>
      <c r="C33" s="87">
        <v>1</v>
      </c>
      <c r="D33" s="88" t="s">
        <v>103</v>
      </c>
      <c r="E33" s="88" t="s">
        <v>145</v>
      </c>
      <c r="F33" s="88" t="s">
        <v>135</v>
      </c>
      <c r="G33" s="88" t="s">
        <v>117</v>
      </c>
      <c r="H33" s="88" t="s">
        <v>113</v>
      </c>
      <c r="I33" s="88" t="s">
        <v>105</v>
      </c>
      <c r="J33" s="88" t="s">
        <v>106</v>
      </c>
      <c r="K33" s="80" t="s">
        <v>107</v>
      </c>
      <c r="L33" s="95"/>
      <c r="M33" s="96" t="str">
        <f t="shared" si="6"/>
        <v>ELRLDO</v>
      </c>
      <c r="N33" s="73"/>
      <c r="O33" s="98" t="s">
        <v>148</v>
      </c>
      <c r="P33" s="71">
        <v>3089903</v>
      </c>
      <c r="Q33" s="71">
        <f t="shared" si="5"/>
        <v>995657</v>
      </c>
      <c r="R33" s="71">
        <v>4085560</v>
      </c>
      <c r="S33" s="63">
        <v>5113258.5117831035</v>
      </c>
      <c r="T33" s="63">
        <v>5113258.5117831035</v>
      </c>
      <c r="U33" s="63">
        <v>5348468.47</v>
      </c>
      <c r="V33" s="101">
        <v>5605195</v>
      </c>
      <c r="W33" s="63">
        <f t="shared" si="7"/>
        <v>5874244.3600000003</v>
      </c>
      <c r="Z33" s="102"/>
      <c r="AA33" s="35"/>
    </row>
    <row r="34" spans="1:27" ht="16.5" customHeight="1" outlineLevel="3" x14ac:dyDescent="0.3">
      <c r="A34" s="85">
        <v>0</v>
      </c>
      <c r="B34" s="86">
        <v>0</v>
      </c>
      <c r="C34" s="87">
        <v>1</v>
      </c>
      <c r="D34" s="88" t="s">
        <v>103</v>
      </c>
      <c r="E34" s="88" t="s">
        <v>145</v>
      </c>
      <c r="F34" s="88" t="s">
        <v>137</v>
      </c>
      <c r="G34" s="88" t="s">
        <v>117</v>
      </c>
      <c r="H34" s="88" t="s">
        <v>113</v>
      </c>
      <c r="I34" s="88" t="s">
        <v>105</v>
      </c>
      <c r="J34" s="88" t="s">
        <v>106</v>
      </c>
      <c r="K34" s="80" t="s">
        <v>107</v>
      </c>
      <c r="L34" s="95"/>
      <c r="M34" s="96" t="str">
        <f t="shared" si="6"/>
        <v>ELRHDP</v>
      </c>
      <c r="N34" s="73"/>
      <c r="O34" s="73" t="s">
        <v>149</v>
      </c>
      <c r="P34" s="71">
        <v>1710693</v>
      </c>
      <c r="Q34" s="71">
        <f t="shared" si="5"/>
        <v>425734</v>
      </c>
      <c r="R34" s="71">
        <v>2136427</v>
      </c>
      <c r="S34" s="63">
        <v>2255587.5176070435</v>
      </c>
      <c r="T34" s="63">
        <v>2255587.5176070435</v>
      </c>
      <c r="U34" s="63">
        <v>2359345</v>
      </c>
      <c r="V34" s="101">
        <v>2472593</v>
      </c>
      <c r="W34" s="63">
        <f t="shared" si="7"/>
        <v>2591277.4640000002</v>
      </c>
      <c r="Z34" s="102"/>
      <c r="AA34" s="35"/>
    </row>
    <row r="35" spans="1:27" ht="16.5" customHeight="1" outlineLevel="3" x14ac:dyDescent="0.3">
      <c r="A35" s="85">
        <v>0</v>
      </c>
      <c r="B35" s="86">
        <v>0</v>
      </c>
      <c r="C35" s="87">
        <v>1</v>
      </c>
      <c r="D35" s="88" t="s">
        <v>103</v>
      </c>
      <c r="E35" s="88" t="s">
        <v>145</v>
      </c>
      <c r="F35" s="88" t="s">
        <v>139</v>
      </c>
      <c r="G35" s="88" t="s">
        <v>117</v>
      </c>
      <c r="H35" s="88" t="s">
        <v>113</v>
      </c>
      <c r="I35" s="88" t="s">
        <v>105</v>
      </c>
      <c r="J35" s="88" t="s">
        <v>106</v>
      </c>
      <c r="K35" s="80" t="s">
        <v>107</v>
      </c>
      <c r="L35" s="95"/>
      <c r="M35" s="96" t="str">
        <f t="shared" si="6"/>
        <v>ELRHDS</v>
      </c>
      <c r="N35" s="73"/>
      <c r="O35" s="73" t="s">
        <v>150</v>
      </c>
      <c r="P35" s="71">
        <v>1898222</v>
      </c>
      <c r="Q35" s="71">
        <f t="shared" si="5"/>
        <v>567786</v>
      </c>
      <c r="R35" s="71">
        <v>2466008</v>
      </c>
      <c r="S35" s="63">
        <v>2765806.3655117983</v>
      </c>
      <c r="T35" s="63">
        <v>2765806.3655117983</v>
      </c>
      <c r="U35" s="63">
        <v>2893033.4950000001</v>
      </c>
      <c r="V35" s="101">
        <v>3031899.06</v>
      </c>
      <c r="W35" s="63">
        <f t="shared" si="7"/>
        <v>3177430.2148800003</v>
      </c>
      <c r="Z35" s="102"/>
      <c r="AA35" s="35"/>
    </row>
    <row r="36" spans="1:27" ht="16.5" customHeight="1" outlineLevel="3" x14ac:dyDescent="0.3">
      <c r="A36" s="85">
        <v>0</v>
      </c>
      <c r="B36" s="86">
        <v>0</v>
      </c>
      <c r="C36" s="87">
        <v>1</v>
      </c>
      <c r="D36" s="88" t="s">
        <v>103</v>
      </c>
      <c r="E36" s="88" t="s">
        <v>145</v>
      </c>
      <c r="F36" s="88" t="s">
        <v>141</v>
      </c>
      <c r="G36" s="88" t="s">
        <v>117</v>
      </c>
      <c r="H36" s="88" t="s">
        <v>113</v>
      </c>
      <c r="I36" s="88" t="s">
        <v>105</v>
      </c>
      <c r="J36" s="88" t="s">
        <v>106</v>
      </c>
      <c r="K36" s="80" t="s">
        <v>107</v>
      </c>
      <c r="L36" s="95"/>
      <c r="M36" s="96" t="str">
        <f t="shared" si="6"/>
        <v>ELRHDO</v>
      </c>
      <c r="N36" s="73"/>
      <c r="O36" s="73" t="s">
        <v>151</v>
      </c>
      <c r="P36" s="71">
        <v>1907967</v>
      </c>
      <c r="Q36" s="71">
        <f t="shared" si="5"/>
        <v>581572</v>
      </c>
      <c r="R36" s="71">
        <v>2489539</v>
      </c>
      <c r="S36" s="63">
        <v>2577057.6737529151</v>
      </c>
      <c r="T36" s="63">
        <v>2577057.6737529151</v>
      </c>
      <c r="U36" s="63">
        <v>2695602.0000001099</v>
      </c>
      <c r="V36" s="101">
        <v>2824990.3990000002</v>
      </c>
      <c r="W36" s="63">
        <f t="shared" si="7"/>
        <v>2960589.9381520003</v>
      </c>
      <c r="Z36" s="102"/>
      <c r="AA36" s="35"/>
    </row>
    <row r="37" spans="1:27" ht="16.5" customHeight="1" outlineLevel="3" x14ac:dyDescent="0.3">
      <c r="A37" s="85">
        <v>0</v>
      </c>
      <c r="B37" s="86">
        <v>0</v>
      </c>
      <c r="C37" s="87">
        <v>1</v>
      </c>
      <c r="D37" s="88" t="s">
        <v>103</v>
      </c>
      <c r="E37" s="88" t="s">
        <v>145</v>
      </c>
      <c r="F37" s="88" t="s">
        <v>143</v>
      </c>
      <c r="G37" s="88" t="s">
        <v>117</v>
      </c>
      <c r="H37" s="88" t="s">
        <v>113</v>
      </c>
      <c r="I37" s="88" t="s">
        <v>105</v>
      </c>
      <c r="J37" s="88" t="s">
        <v>106</v>
      </c>
      <c r="K37" s="80" t="s">
        <v>107</v>
      </c>
      <c r="L37" s="95"/>
      <c r="M37" s="96" t="str">
        <f t="shared" si="6"/>
        <v>ELROBC</v>
      </c>
      <c r="N37" s="73"/>
      <c r="O37" s="98" t="s">
        <v>152</v>
      </c>
      <c r="P37" s="71">
        <v>452349</v>
      </c>
      <c r="Q37" s="71">
        <f t="shared" si="5"/>
        <v>375876</v>
      </c>
      <c r="R37" s="71">
        <v>828225</v>
      </c>
      <c r="S37" s="63">
        <v>940914.82044299983</v>
      </c>
      <c r="T37" s="63">
        <v>940914.82044299983</v>
      </c>
      <c r="U37" s="63">
        <v>984196.90218337788</v>
      </c>
      <c r="V37" s="101">
        <f t="shared" ref="V37" si="8">U37*(1+$V$2)</f>
        <v>1031438.3534881801</v>
      </c>
      <c r="W37" s="63">
        <f t="shared" si="7"/>
        <v>1080947.3944556129</v>
      </c>
      <c r="Z37" s="102"/>
      <c r="AA37" s="35"/>
    </row>
    <row r="38" spans="1:27" s="54" customFormat="1" ht="16.5" customHeight="1" outlineLevel="3" x14ac:dyDescent="0.3">
      <c r="A38" s="85">
        <v>0</v>
      </c>
      <c r="B38" s="86">
        <v>0</v>
      </c>
      <c r="C38" s="87">
        <v>1</v>
      </c>
      <c r="D38" s="88" t="s">
        <v>103</v>
      </c>
      <c r="E38" s="88" t="s">
        <v>153</v>
      </c>
      <c r="F38" s="88" t="s">
        <v>122</v>
      </c>
      <c r="G38" s="88" t="s">
        <v>117</v>
      </c>
      <c r="H38" s="88" t="s">
        <v>113</v>
      </c>
      <c r="I38" s="88" t="s">
        <v>105</v>
      </c>
      <c r="J38" s="88" t="s">
        <v>106</v>
      </c>
      <c r="K38" s="80" t="s">
        <v>107</v>
      </c>
      <c r="L38" s="89"/>
      <c r="M38" s="84"/>
      <c r="N38" s="91"/>
      <c r="O38" s="94" t="s">
        <v>154</v>
      </c>
      <c r="P38" s="75"/>
      <c r="Q38" s="75"/>
      <c r="R38" s="75"/>
      <c r="S38" s="75"/>
      <c r="T38" s="75"/>
      <c r="U38" s="75"/>
      <c r="V38" s="75"/>
      <c r="W38" s="75"/>
      <c r="Z38" s="102"/>
      <c r="AA38" s="35"/>
    </row>
    <row r="39" spans="1:27" s="54" customFormat="1" ht="16.5" customHeight="1" outlineLevel="3" x14ac:dyDescent="0.3">
      <c r="A39" s="103">
        <v>0</v>
      </c>
      <c r="B39" s="104">
        <v>0</v>
      </c>
      <c r="C39" s="105">
        <v>1</v>
      </c>
      <c r="D39" s="88" t="s">
        <v>103</v>
      </c>
      <c r="E39" s="88" t="s">
        <v>153</v>
      </c>
      <c r="F39" s="88" t="s">
        <v>116</v>
      </c>
      <c r="G39" s="88" t="s">
        <v>117</v>
      </c>
      <c r="H39" s="88" t="s">
        <v>113</v>
      </c>
      <c r="I39" s="88" t="s">
        <v>105</v>
      </c>
      <c r="J39" s="88" t="s">
        <v>106</v>
      </c>
      <c r="K39" s="106" t="s">
        <v>107</v>
      </c>
      <c r="L39" s="89"/>
      <c r="M39" s="107" t="str">
        <f t="shared" ref="M39:M46" si="9">RIGHT(O39,6)</f>
        <v>ELP004</v>
      </c>
      <c r="N39" s="73" t="s">
        <v>108</v>
      </c>
      <c r="O39" s="84" t="s">
        <v>155</v>
      </c>
      <c r="P39" s="71">
        <v>7259251</v>
      </c>
      <c r="Q39" s="71">
        <f t="shared" si="5"/>
        <v>-201409</v>
      </c>
      <c r="R39" s="71">
        <v>7057842</v>
      </c>
      <c r="S39" s="63">
        <v>8589356.5889086127</v>
      </c>
      <c r="T39" s="63">
        <v>8589356.5889086127</v>
      </c>
      <c r="U39" s="63">
        <v>8984467.4900000002</v>
      </c>
      <c r="V39" s="101">
        <f t="shared" ref="V39:V46" si="10">U39*(1+$V$2)</f>
        <v>9415721.9295199998</v>
      </c>
      <c r="W39" s="63">
        <f t="shared" ref="W39:W46" si="11">V39*(1+$W$2)</f>
        <v>9867676.5821369607</v>
      </c>
      <c r="Z39" s="108"/>
    </row>
    <row r="40" spans="1:27" ht="16.5" customHeight="1" outlineLevel="3" x14ac:dyDescent="0.3">
      <c r="A40" s="85">
        <v>0</v>
      </c>
      <c r="B40" s="86">
        <v>0</v>
      </c>
      <c r="C40" s="87">
        <v>1</v>
      </c>
      <c r="D40" s="88" t="s">
        <v>103</v>
      </c>
      <c r="E40" s="88" t="s">
        <v>153</v>
      </c>
      <c r="F40" s="88" t="s">
        <v>119</v>
      </c>
      <c r="G40" s="88" t="s">
        <v>117</v>
      </c>
      <c r="H40" s="88" t="s">
        <v>113</v>
      </c>
      <c r="I40" s="88" t="s">
        <v>105</v>
      </c>
      <c r="J40" s="88" t="s">
        <v>106</v>
      </c>
      <c r="K40" s="80" t="s">
        <v>107</v>
      </c>
      <c r="L40" s="95"/>
      <c r="M40" s="97" t="str">
        <f t="shared" si="9"/>
        <v>ELS004</v>
      </c>
      <c r="N40" s="73" t="s">
        <v>108</v>
      </c>
      <c r="O40" s="109" t="s">
        <v>156</v>
      </c>
      <c r="P40" s="71">
        <v>12697503</v>
      </c>
      <c r="Q40" s="71">
        <f t="shared" si="5"/>
        <v>-95961</v>
      </c>
      <c r="R40" s="71">
        <v>12601542</v>
      </c>
      <c r="S40" s="63">
        <v>15217073.841707774</v>
      </c>
      <c r="T40" s="63">
        <v>15217073.841707774</v>
      </c>
      <c r="U40" s="63">
        <v>15917059.49</v>
      </c>
      <c r="V40" s="101">
        <f t="shared" si="10"/>
        <v>16681078.345520001</v>
      </c>
      <c r="W40" s="63">
        <f t="shared" si="11"/>
        <v>17481770.106104963</v>
      </c>
      <c r="Z40" s="108"/>
      <c r="AA40" s="54"/>
    </row>
    <row r="41" spans="1:27" ht="16.5" customHeight="1" outlineLevel="3" x14ac:dyDescent="0.3">
      <c r="A41" s="85">
        <v>0</v>
      </c>
      <c r="B41" s="86">
        <v>0</v>
      </c>
      <c r="C41" s="87">
        <v>1</v>
      </c>
      <c r="D41" s="88" t="s">
        <v>103</v>
      </c>
      <c r="E41" s="88" t="s">
        <v>153</v>
      </c>
      <c r="F41" s="88" t="s">
        <v>135</v>
      </c>
      <c r="G41" s="88" t="s">
        <v>117</v>
      </c>
      <c r="H41" s="88" t="s">
        <v>113</v>
      </c>
      <c r="I41" s="88" t="s">
        <v>105</v>
      </c>
      <c r="J41" s="88" t="s">
        <v>106</v>
      </c>
      <c r="K41" s="80" t="s">
        <v>107</v>
      </c>
      <c r="L41" s="95"/>
      <c r="M41" s="97" t="str">
        <f t="shared" si="9"/>
        <v>ELO004</v>
      </c>
      <c r="N41" s="73" t="s">
        <v>108</v>
      </c>
      <c r="O41" s="109" t="s">
        <v>157</v>
      </c>
      <c r="P41" s="71">
        <v>10085714</v>
      </c>
      <c r="Q41" s="71">
        <f t="shared" si="5"/>
        <v>51171</v>
      </c>
      <c r="R41" s="71">
        <v>10136885</v>
      </c>
      <c r="S41" s="63">
        <v>12991471.329741985</v>
      </c>
      <c r="T41" s="63">
        <v>12991471.329741985</v>
      </c>
      <c r="U41" s="63">
        <v>13589079.490109099</v>
      </c>
      <c r="V41" s="101">
        <f t="shared" si="10"/>
        <v>14241355.305634337</v>
      </c>
      <c r="W41" s="63">
        <f t="shared" si="11"/>
        <v>14924940.360304786</v>
      </c>
    </row>
    <row r="42" spans="1:27" s="54" customFormat="1" ht="16.5" customHeight="1" outlineLevel="3" x14ac:dyDescent="0.3">
      <c r="A42" s="103">
        <v>0</v>
      </c>
      <c r="B42" s="104">
        <v>0</v>
      </c>
      <c r="C42" s="105">
        <v>1</v>
      </c>
      <c r="D42" s="88" t="s">
        <v>103</v>
      </c>
      <c r="E42" s="88" t="s">
        <v>153</v>
      </c>
      <c r="F42" s="88" t="s">
        <v>137</v>
      </c>
      <c r="G42" s="88" t="s">
        <v>117</v>
      </c>
      <c r="H42" s="88" t="s">
        <v>113</v>
      </c>
      <c r="I42" s="88" t="s">
        <v>105</v>
      </c>
      <c r="J42" s="88" t="s">
        <v>106</v>
      </c>
      <c r="K42" s="106" t="s">
        <v>107</v>
      </c>
      <c r="L42" s="89"/>
      <c r="M42" s="107" t="str">
        <f t="shared" si="9"/>
        <v>ELHPO4</v>
      </c>
      <c r="N42" s="73" t="s">
        <v>108</v>
      </c>
      <c r="O42" s="84" t="s">
        <v>158</v>
      </c>
      <c r="P42" s="71">
        <v>5021252</v>
      </c>
      <c r="Q42" s="71">
        <f t="shared" si="5"/>
        <v>-343977</v>
      </c>
      <c r="R42" s="71">
        <v>4677275</v>
      </c>
      <c r="S42" s="63">
        <v>5206245.6957134176</v>
      </c>
      <c r="T42" s="63">
        <v>5206245.6957134176</v>
      </c>
      <c r="U42" s="63">
        <v>5445733.1799999997</v>
      </c>
      <c r="V42" s="101">
        <f t="shared" si="10"/>
        <v>5707128.3726399997</v>
      </c>
      <c r="W42" s="63">
        <f t="shared" si="11"/>
        <v>5981070.5345267197</v>
      </c>
      <c r="Z42" s="32"/>
      <c r="AA42" s="32"/>
    </row>
    <row r="43" spans="1:27" ht="16.5" customHeight="1" outlineLevel="3" x14ac:dyDescent="0.3">
      <c r="A43" s="85">
        <v>0</v>
      </c>
      <c r="B43" s="86">
        <v>0</v>
      </c>
      <c r="C43" s="87">
        <v>1</v>
      </c>
      <c r="D43" s="88" t="s">
        <v>103</v>
      </c>
      <c r="E43" s="88" t="s">
        <v>153</v>
      </c>
      <c r="F43" s="88" t="s">
        <v>139</v>
      </c>
      <c r="G43" s="88" t="s">
        <v>117</v>
      </c>
      <c r="H43" s="88" t="s">
        <v>113</v>
      </c>
      <c r="I43" s="88" t="s">
        <v>105</v>
      </c>
      <c r="J43" s="88" t="s">
        <v>106</v>
      </c>
      <c r="K43" s="80" t="s">
        <v>107</v>
      </c>
      <c r="L43" s="95"/>
      <c r="M43" s="96" t="str">
        <f t="shared" si="9"/>
        <v>ELHSO4</v>
      </c>
      <c r="N43" s="73" t="s">
        <v>108</v>
      </c>
      <c r="O43" s="109" t="s">
        <v>159</v>
      </c>
      <c r="P43" s="71">
        <v>7377232</v>
      </c>
      <c r="Q43" s="71">
        <f t="shared" si="5"/>
        <v>-549654</v>
      </c>
      <c r="R43" s="71">
        <v>6827578</v>
      </c>
      <c r="S43" s="63">
        <v>7788068.5470673069</v>
      </c>
      <c r="T43" s="63">
        <v>7788068.5470673069</v>
      </c>
      <c r="U43" s="63">
        <v>8146319.7002324034</v>
      </c>
      <c r="V43" s="101">
        <f t="shared" si="10"/>
        <v>8537343.0458435584</v>
      </c>
      <c r="W43" s="63">
        <f t="shared" si="11"/>
        <v>8947135.5120440498</v>
      </c>
    </row>
    <row r="44" spans="1:27" ht="16.5" customHeight="1" outlineLevel="3" x14ac:dyDescent="0.3">
      <c r="A44" s="85">
        <v>0</v>
      </c>
      <c r="B44" s="86">
        <v>0</v>
      </c>
      <c r="C44" s="87">
        <v>1</v>
      </c>
      <c r="D44" s="88" t="s">
        <v>103</v>
      </c>
      <c r="E44" s="88" t="s">
        <v>153</v>
      </c>
      <c r="F44" s="88" t="s">
        <v>141</v>
      </c>
      <c r="G44" s="88" t="s">
        <v>117</v>
      </c>
      <c r="H44" s="88" t="s">
        <v>113</v>
      </c>
      <c r="I44" s="88" t="s">
        <v>105</v>
      </c>
      <c r="J44" s="88" t="s">
        <v>106</v>
      </c>
      <c r="K44" s="80" t="s">
        <v>107</v>
      </c>
      <c r="L44" s="95"/>
      <c r="M44" s="96" t="str">
        <f t="shared" si="9"/>
        <v>ELHO04</v>
      </c>
      <c r="N44" s="73" t="s">
        <v>108</v>
      </c>
      <c r="O44" s="109" t="s">
        <v>160</v>
      </c>
      <c r="P44" s="71">
        <v>6370760</v>
      </c>
      <c r="Q44" s="71">
        <f t="shared" si="5"/>
        <v>-99312</v>
      </c>
      <c r="R44" s="71">
        <v>6271448</v>
      </c>
      <c r="S44" s="63">
        <v>6649992.0852193683</v>
      </c>
      <c r="T44" s="63">
        <v>6649992.0852193683</v>
      </c>
      <c r="U44" s="63">
        <v>6955891.7211394599</v>
      </c>
      <c r="V44" s="101">
        <f t="shared" si="10"/>
        <v>7289774.5237541543</v>
      </c>
      <c r="W44" s="63">
        <f t="shared" si="11"/>
        <v>7639683.7008943539</v>
      </c>
    </row>
    <row r="45" spans="1:27" ht="16.5" customHeight="1" outlineLevel="3" x14ac:dyDescent="0.3">
      <c r="A45" s="85">
        <v>0</v>
      </c>
      <c r="B45" s="86">
        <v>0</v>
      </c>
      <c r="C45" s="87">
        <v>1</v>
      </c>
      <c r="D45" s="88" t="s">
        <v>103</v>
      </c>
      <c r="E45" s="88" t="s">
        <v>153</v>
      </c>
      <c r="F45" s="88" t="s">
        <v>143</v>
      </c>
      <c r="G45" s="88" t="s">
        <v>117</v>
      </c>
      <c r="H45" s="88" t="s">
        <v>113</v>
      </c>
      <c r="I45" s="88" t="s">
        <v>105</v>
      </c>
      <c r="J45" s="88" t="s">
        <v>106</v>
      </c>
      <c r="K45" s="80" t="s">
        <v>107</v>
      </c>
      <c r="L45" s="95"/>
      <c r="M45" s="97" t="str">
        <f t="shared" si="9"/>
        <v>ACC004</v>
      </c>
      <c r="N45" s="73" t="s">
        <v>108</v>
      </c>
      <c r="O45" s="109" t="s">
        <v>161</v>
      </c>
      <c r="P45" s="71">
        <v>956893</v>
      </c>
      <c r="Q45" s="71">
        <f t="shared" si="5"/>
        <v>16843</v>
      </c>
      <c r="R45" s="71">
        <v>973736</v>
      </c>
      <c r="S45" s="63">
        <v>1129234.6128000002</v>
      </c>
      <c r="T45" s="63">
        <v>1129234.6128000002</v>
      </c>
      <c r="U45" s="63">
        <v>1181179.4049888004</v>
      </c>
      <c r="V45" s="101">
        <f t="shared" si="10"/>
        <v>1237876.0164282629</v>
      </c>
      <c r="W45" s="63">
        <f t="shared" si="11"/>
        <v>1297294.0652168195</v>
      </c>
    </row>
    <row r="46" spans="1:27" ht="16.5" customHeight="1" outlineLevel="3" x14ac:dyDescent="0.3">
      <c r="A46" s="85">
        <v>0</v>
      </c>
      <c r="B46" s="86">
        <v>0</v>
      </c>
      <c r="C46" s="87">
        <v>1</v>
      </c>
      <c r="D46" s="88" t="s">
        <v>103</v>
      </c>
      <c r="E46" s="88" t="s">
        <v>153</v>
      </c>
      <c r="F46" s="88" t="s">
        <v>162</v>
      </c>
      <c r="G46" s="88" t="s">
        <v>117</v>
      </c>
      <c r="H46" s="88" t="s">
        <v>113</v>
      </c>
      <c r="I46" s="88" t="s">
        <v>105</v>
      </c>
      <c r="J46" s="88" t="s">
        <v>106</v>
      </c>
      <c r="K46" s="80" t="s">
        <v>107</v>
      </c>
      <c r="L46" s="95"/>
      <c r="M46" s="97" t="str">
        <f t="shared" si="9"/>
        <v>ELK004</v>
      </c>
      <c r="N46" s="73" t="s">
        <v>108</v>
      </c>
      <c r="O46" s="109" t="s">
        <v>163</v>
      </c>
      <c r="P46" s="71">
        <v>1782740</v>
      </c>
      <c r="Q46" s="71">
        <f t="shared" si="5"/>
        <v>284959</v>
      </c>
      <c r="R46" s="71">
        <v>2067699</v>
      </c>
      <c r="S46" s="63">
        <v>2050378.3639133438</v>
      </c>
      <c r="T46" s="63">
        <v>2050378.3639133438</v>
      </c>
      <c r="U46" s="63">
        <v>2144695.7686533579</v>
      </c>
      <c r="V46" s="101">
        <f t="shared" si="10"/>
        <v>2247641.165548719</v>
      </c>
      <c r="W46" s="63">
        <f t="shared" si="11"/>
        <v>2355527.9414950577</v>
      </c>
    </row>
    <row r="47" spans="1:27" s="54" customFormat="1" ht="16.5" customHeight="1" outlineLevel="3" x14ac:dyDescent="0.3">
      <c r="A47" s="85">
        <v>0</v>
      </c>
      <c r="B47" s="86">
        <v>0</v>
      </c>
      <c r="C47" s="87">
        <v>1</v>
      </c>
      <c r="D47" s="88" t="s">
        <v>103</v>
      </c>
      <c r="E47" s="88" t="s">
        <v>164</v>
      </c>
      <c r="F47" s="88" t="s">
        <v>122</v>
      </c>
      <c r="G47" s="88" t="s">
        <v>117</v>
      </c>
      <c r="H47" s="88" t="s">
        <v>113</v>
      </c>
      <c r="I47" s="88" t="s">
        <v>105</v>
      </c>
      <c r="J47" s="88" t="s">
        <v>106</v>
      </c>
      <c r="K47" s="80" t="s">
        <v>107</v>
      </c>
      <c r="L47" s="89"/>
      <c r="M47" s="84"/>
      <c r="N47" s="91"/>
      <c r="O47" s="94" t="s">
        <v>165</v>
      </c>
      <c r="P47" s="75"/>
      <c r="Q47" s="75"/>
      <c r="R47" s="75"/>
      <c r="S47" s="75"/>
      <c r="T47" s="75"/>
      <c r="U47" s="75"/>
      <c r="V47" s="75"/>
      <c r="W47" s="75"/>
      <c r="Z47" s="93"/>
    </row>
    <row r="48" spans="1:27" ht="16.5" customHeight="1" outlineLevel="3" x14ac:dyDescent="0.3">
      <c r="A48" s="85">
        <v>0</v>
      </c>
      <c r="B48" s="86">
        <v>0</v>
      </c>
      <c r="C48" s="87">
        <v>1</v>
      </c>
      <c r="D48" s="88" t="s">
        <v>103</v>
      </c>
      <c r="E48" s="88" t="s">
        <v>164</v>
      </c>
      <c r="F48" s="88" t="s">
        <v>116</v>
      </c>
      <c r="G48" s="88" t="s">
        <v>117</v>
      </c>
      <c r="H48" s="88" t="s">
        <v>113</v>
      </c>
      <c r="I48" s="88" t="s">
        <v>105</v>
      </c>
      <c r="J48" s="88" t="s">
        <v>106</v>
      </c>
      <c r="K48" s="80" t="s">
        <v>107</v>
      </c>
      <c r="L48" s="95"/>
      <c r="M48" s="84" t="str">
        <f t="shared" ref="M48:M55" si="12">RIGHT(O48,6)</f>
        <v>ELP005</v>
      </c>
      <c r="N48" s="98" t="s">
        <v>108</v>
      </c>
      <c r="O48" s="84" t="s">
        <v>166</v>
      </c>
      <c r="P48" s="71">
        <v>10515996</v>
      </c>
      <c r="Q48" s="71">
        <f t="shared" si="5"/>
        <v>-1411443</v>
      </c>
      <c r="R48" s="71">
        <v>9104553</v>
      </c>
      <c r="S48" s="63">
        <v>10630137.536152216</v>
      </c>
      <c r="T48" s="63">
        <v>10630137.536152216</v>
      </c>
      <c r="U48" s="63">
        <v>11119123.862815218</v>
      </c>
      <c r="V48" s="101">
        <f t="shared" ref="V48:V55" si="13">U48*(1+$V$2)</f>
        <v>11652841.80823035</v>
      </c>
      <c r="W48" s="63">
        <f t="shared" ref="W48:W55" si="14">V48*(1+$W$2)</f>
        <v>12212178.215025406</v>
      </c>
    </row>
    <row r="49" spans="1:26" ht="16.5" customHeight="1" outlineLevel="3" x14ac:dyDescent="0.3">
      <c r="A49" s="85">
        <v>0</v>
      </c>
      <c r="B49" s="86">
        <v>0</v>
      </c>
      <c r="C49" s="87">
        <v>1</v>
      </c>
      <c r="D49" s="88" t="s">
        <v>103</v>
      </c>
      <c r="E49" s="88" t="s">
        <v>164</v>
      </c>
      <c r="F49" s="88" t="s">
        <v>119</v>
      </c>
      <c r="G49" s="88" t="s">
        <v>117</v>
      </c>
      <c r="H49" s="88" t="s">
        <v>113</v>
      </c>
      <c r="I49" s="88" t="s">
        <v>105</v>
      </c>
      <c r="J49" s="88" t="s">
        <v>106</v>
      </c>
      <c r="K49" s="80" t="s">
        <v>107</v>
      </c>
      <c r="L49" s="95"/>
      <c r="M49" s="84" t="str">
        <f t="shared" si="12"/>
        <v>ELS005</v>
      </c>
      <c r="N49" s="98" t="s">
        <v>108</v>
      </c>
      <c r="O49" s="84" t="s">
        <v>167</v>
      </c>
      <c r="P49" s="71">
        <v>19061887</v>
      </c>
      <c r="Q49" s="71">
        <f t="shared" si="5"/>
        <v>-2976373</v>
      </c>
      <c r="R49" s="71">
        <v>16085514</v>
      </c>
      <c r="S49" s="63">
        <v>19262916.212107051</v>
      </c>
      <c r="T49" s="63">
        <v>19262916.212107051</v>
      </c>
      <c r="U49" s="63">
        <v>20149010.357863978</v>
      </c>
      <c r="V49" s="101">
        <f t="shared" si="13"/>
        <v>21116162.855041448</v>
      </c>
      <c r="W49" s="63">
        <f t="shared" si="14"/>
        <v>22129738.672083437</v>
      </c>
    </row>
    <row r="50" spans="1:26" ht="16.5" customHeight="1" outlineLevel="3" x14ac:dyDescent="0.3">
      <c r="A50" s="85">
        <v>0</v>
      </c>
      <c r="B50" s="86">
        <v>0</v>
      </c>
      <c r="C50" s="87">
        <v>1</v>
      </c>
      <c r="D50" s="88" t="s">
        <v>103</v>
      </c>
      <c r="E50" s="88" t="s">
        <v>164</v>
      </c>
      <c r="F50" s="88" t="s">
        <v>135</v>
      </c>
      <c r="G50" s="88" t="s">
        <v>117</v>
      </c>
      <c r="H50" s="88" t="s">
        <v>113</v>
      </c>
      <c r="I50" s="88" t="s">
        <v>105</v>
      </c>
      <c r="J50" s="88" t="s">
        <v>106</v>
      </c>
      <c r="K50" s="80" t="s">
        <v>107</v>
      </c>
      <c r="L50" s="95"/>
      <c r="M50" s="84" t="str">
        <f t="shared" si="12"/>
        <v>ELO005</v>
      </c>
      <c r="N50" s="98" t="s">
        <v>108</v>
      </c>
      <c r="O50" s="84" t="s">
        <v>168</v>
      </c>
      <c r="P50" s="71">
        <v>14655545</v>
      </c>
      <c r="Q50" s="71">
        <f t="shared" si="5"/>
        <v>-1442999</v>
      </c>
      <c r="R50" s="71">
        <v>13212546</v>
      </c>
      <c r="S50" s="63">
        <v>15632184.908232585</v>
      </c>
      <c r="T50" s="63">
        <v>15632184.908232585</v>
      </c>
      <c r="U50" s="63">
        <v>16351265.414011285</v>
      </c>
      <c r="V50" s="101">
        <f t="shared" si="13"/>
        <v>17136126.153883826</v>
      </c>
      <c r="W50" s="63">
        <f t="shared" si="14"/>
        <v>17958660.20927025</v>
      </c>
    </row>
    <row r="51" spans="1:26" ht="16.5" customHeight="1" outlineLevel="3" x14ac:dyDescent="0.3">
      <c r="A51" s="85">
        <v>0</v>
      </c>
      <c r="B51" s="86">
        <v>0</v>
      </c>
      <c r="C51" s="87">
        <v>1</v>
      </c>
      <c r="D51" s="88" t="s">
        <v>103</v>
      </c>
      <c r="E51" s="88" t="s">
        <v>164</v>
      </c>
      <c r="F51" s="88" t="s">
        <v>137</v>
      </c>
      <c r="G51" s="88" t="s">
        <v>117</v>
      </c>
      <c r="H51" s="88" t="s">
        <v>113</v>
      </c>
      <c r="I51" s="88" t="s">
        <v>105</v>
      </c>
      <c r="J51" s="88" t="s">
        <v>106</v>
      </c>
      <c r="K51" s="80" t="s">
        <v>107</v>
      </c>
      <c r="L51" s="95"/>
      <c r="M51" s="97" t="str">
        <f t="shared" si="12"/>
        <v>ELHP05</v>
      </c>
      <c r="N51" s="73" t="s">
        <v>108</v>
      </c>
      <c r="O51" s="97" t="s">
        <v>169</v>
      </c>
      <c r="P51" s="71">
        <v>7424556</v>
      </c>
      <c r="Q51" s="71">
        <f t="shared" si="5"/>
        <v>-1320226</v>
      </c>
      <c r="R51" s="71">
        <v>6104330</v>
      </c>
      <c r="S51" s="63">
        <v>6675918.9773736615</v>
      </c>
      <c r="T51" s="63">
        <v>6675918.9773736615</v>
      </c>
      <c r="U51" s="63">
        <v>6983011.25033285</v>
      </c>
      <c r="V51" s="101">
        <f t="shared" si="13"/>
        <v>7318195.7903488269</v>
      </c>
      <c r="W51" s="63">
        <f t="shared" si="14"/>
        <v>7669469.1882855706</v>
      </c>
    </row>
    <row r="52" spans="1:26" ht="16.5" customHeight="1" outlineLevel="3" x14ac:dyDescent="0.3">
      <c r="A52" s="85">
        <v>0</v>
      </c>
      <c r="B52" s="86">
        <v>0</v>
      </c>
      <c r="C52" s="87">
        <v>1</v>
      </c>
      <c r="D52" s="88" t="s">
        <v>103</v>
      </c>
      <c r="E52" s="88" t="s">
        <v>164</v>
      </c>
      <c r="F52" s="88" t="s">
        <v>139</v>
      </c>
      <c r="G52" s="88" t="s">
        <v>117</v>
      </c>
      <c r="H52" s="88" t="s">
        <v>113</v>
      </c>
      <c r="I52" s="88" t="s">
        <v>105</v>
      </c>
      <c r="J52" s="88" t="s">
        <v>106</v>
      </c>
      <c r="K52" s="80" t="s">
        <v>107</v>
      </c>
      <c r="L52" s="95"/>
      <c r="M52" s="97" t="str">
        <f t="shared" si="12"/>
        <v>ELHS05</v>
      </c>
      <c r="N52" s="98" t="s">
        <v>108</v>
      </c>
      <c r="O52" s="97" t="s">
        <v>170</v>
      </c>
      <c r="P52" s="71">
        <v>13569779</v>
      </c>
      <c r="Q52" s="71">
        <f t="shared" si="5"/>
        <v>-3211416</v>
      </c>
      <c r="R52" s="71">
        <v>10358363</v>
      </c>
      <c r="S52" s="63">
        <v>11189810.471327811</v>
      </c>
      <c r="T52" s="63">
        <v>11189810.471327811</v>
      </c>
      <c r="U52" s="63">
        <v>11704541.753008891</v>
      </c>
      <c r="V52" s="101">
        <f t="shared" si="13"/>
        <v>12266359.757153317</v>
      </c>
      <c r="W52" s="63">
        <f t="shared" si="14"/>
        <v>12855145.025496677</v>
      </c>
    </row>
    <row r="53" spans="1:26" ht="16.5" customHeight="1" outlineLevel="3" x14ac:dyDescent="0.3">
      <c r="A53" s="85">
        <v>0</v>
      </c>
      <c r="B53" s="86">
        <v>0</v>
      </c>
      <c r="C53" s="87">
        <v>1</v>
      </c>
      <c r="D53" s="88" t="s">
        <v>103</v>
      </c>
      <c r="E53" s="88" t="s">
        <v>164</v>
      </c>
      <c r="F53" s="88" t="s">
        <v>141</v>
      </c>
      <c r="G53" s="88" t="s">
        <v>117</v>
      </c>
      <c r="H53" s="88" t="s">
        <v>113</v>
      </c>
      <c r="I53" s="88" t="s">
        <v>105</v>
      </c>
      <c r="J53" s="88" t="s">
        <v>106</v>
      </c>
      <c r="K53" s="80" t="s">
        <v>107</v>
      </c>
      <c r="L53" s="95"/>
      <c r="M53" s="97" t="str">
        <f t="shared" si="12"/>
        <v>ELH005</v>
      </c>
      <c r="N53" s="98" t="s">
        <v>108</v>
      </c>
      <c r="O53" s="97" t="s">
        <v>171</v>
      </c>
      <c r="P53" s="71">
        <v>9289917</v>
      </c>
      <c r="Q53" s="71">
        <f t="shared" si="5"/>
        <v>-1304038</v>
      </c>
      <c r="R53" s="71">
        <v>7985879</v>
      </c>
      <c r="S53" s="63">
        <v>8409172.2561933529</v>
      </c>
      <c r="T53" s="63">
        <v>8409172.2561933529</v>
      </c>
      <c r="U53" s="63">
        <v>8795994.1799782477</v>
      </c>
      <c r="V53" s="101">
        <f t="shared" si="13"/>
        <v>9218201.9006172046</v>
      </c>
      <c r="W53" s="63">
        <f t="shared" si="14"/>
        <v>9660675.5918468311</v>
      </c>
    </row>
    <row r="54" spans="1:26" ht="16.5" customHeight="1" outlineLevel="3" x14ac:dyDescent="0.3">
      <c r="A54" s="85">
        <v>0</v>
      </c>
      <c r="B54" s="86">
        <v>0</v>
      </c>
      <c r="C54" s="87">
        <v>1</v>
      </c>
      <c r="D54" s="88" t="s">
        <v>103</v>
      </c>
      <c r="E54" s="88" t="s">
        <v>164</v>
      </c>
      <c r="F54" s="88" t="s">
        <v>143</v>
      </c>
      <c r="G54" s="88" t="s">
        <v>117</v>
      </c>
      <c r="H54" s="88" t="s">
        <v>113</v>
      </c>
      <c r="I54" s="88" t="s">
        <v>105</v>
      </c>
      <c r="J54" s="88" t="s">
        <v>106</v>
      </c>
      <c r="K54" s="80" t="s">
        <v>107</v>
      </c>
      <c r="L54" s="95"/>
      <c r="M54" s="84" t="str">
        <f t="shared" si="12"/>
        <v>ACC005</v>
      </c>
      <c r="N54" s="98" t="s">
        <v>108</v>
      </c>
      <c r="O54" s="84" t="s">
        <v>172</v>
      </c>
      <c r="P54" s="71">
        <v>5903581</v>
      </c>
      <c r="Q54" s="71">
        <f t="shared" si="5"/>
        <v>505858</v>
      </c>
      <c r="R54" s="71">
        <v>6409439</v>
      </c>
      <c r="S54" s="63">
        <v>7241277.0512850005</v>
      </c>
      <c r="T54" s="63">
        <v>7241277.0512850005</v>
      </c>
      <c r="U54" s="63">
        <v>7574375.795644111</v>
      </c>
      <c r="V54" s="101">
        <f t="shared" si="13"/>
        <v>7937945.833835029</v>
      </c>
      <c r="W54" s="63">
        <f t="shared" si="14"/>
        <v>8318967.2338591106</v>
      </c>
    </row>
    <row r="55" spans="1:26" ht="16.5" customHeight="1" outlineLevel="3" x14ac:dyDescent="0.3">
      <c r="A55" s="85">
        <v>0</v>
      </c>
      <c r="B55" s="86">
        <v>0</v>
      </c>
      <c r="C55" s="87">
        <v>1</v>
      </c>
      <c r="D55" s="88" t="s">
        <v>103</v>
      </c>
      <c r="E55" s="88" t="s">
        <v>164</v>
      </c>
      <c r="F55" s="88" t="s">
        <v>162</v>
      </c>
      <c r="G55" s="88" t="s">
        <v>117</v>
      </c>
      <c r="H55" s="88" t="s">
        <v>113</v>
      </c>
      <c r="I55" s="88" t="s">
        <v>105</v>
      </c>
      <c r="J55" s="88" t="s">
        <v>106</v>
      </c>
      <c r="K55" s="80" t="s">
        <v>107</v>
      </c>
      <c r="L55" s="95"/>
      <c r="M55" s="84" t="str">
        <f t="shared" si="12"/>
        <v>ELK005</v>
      </c>
      <c r="N55" s="98" t="s">
        <v>108</v>
      </c>
      <c r="O55" s="84" t="s">
        <v>173</v>
      </c>
      <c r="P55" s="71">
        <v>2299296</v>
      </c>
      <c r="Q55" s="71">
        <f t="shared" si="5"/>
        <v>-124219</v>
      </c>
      <c r="R55" s="71">
        <v>2175077</v>
      </c>
      <c r="S55" s="63">
        <v>2320631.6060531</v>
      </c>
      <c r="T55" s="63">
        <v>2320631.6060531</v>
      </c>
      <c r="U55" s="63">
        <v>2427380.6599315428</v>
      </c>
      <c r="V55" s="101">
        <f t="shared" si="13"/>
        <v>2543894.9316082569</v>
      </c>
      <c r="W55" s="63">
        <f t="shared" si="14"/>
        <v>2666001.8883254533</v>
      </c>
    </row>
    <row r="56" spans="1:26" s="54" customFormat="1" ht="16.5" customHeight="1" outlineLevel="3" x14ac:dyDescent="0.3">
      <c r="A56" s="85">
        <v>0</v>
      </c>
      <c r="B56" s="86">
        <v>0</v>
      </c>
      <c r="C56" s="87">
        <v>1</v>
      </c>
      <c r="D56" s="88" t="s">
        <v>103</v>
      </c>
      <c r="E56" s="88" t="s">
        <v>174</v>
      </c>
      <c r="F56" s="88" t="s">
        <v>122</v>
      </c>
      <c r="G56" s="88" t="s">
        <v>117</v>
      </c>
      <c r="H56" s="88" t="s">
        <v>113</v>
      </c>
      <c r="I56" s="88" t="s">
        <v>105</v>
      </c>
      <c r="J56" s="88" t="s">
        <v>106</v>
      </c>
      <c r="K56" s="80" t="s">
        <v>107</v>
      </c>
      <c r="L56" s="89"/>
      <c r="M56" s="84"/>
      <c r="N56" s="91"/>
      <c r="O56" s="94" t="s">
        <v>175</v>
      </c>
      <c r="P56" s="75"/>
      <c r="Q56" s="75"/>
      <c r="R56" s="75"/>
      <c r="S56" s="75"/>
      <c r="T56" s="75"/>
      <c r="U56" s="75"/>
      <c r="V56" s="75"/>
      <c r="W56" s="75"/>
      <c r="Z56" s="93"/>
    </row>
    <row r="57" spans="1:26" ht="16.5" customHeight="1" outlineLevel="3" x14ac:dyDescent="0.3">
      <c r="A57" s="85">
        <v>0</v>
      </c>
      <c r="B57" s="86">
        <v>0</v>
      </c>
      <c r="C57" s="87">
        <v>1</v>
      </c>
      <c r="D57" s="88" t="s">
        <v>103</v>
      </c>
      <c r="E57" s="88" t="s">
        <v>174</v>
      </c>
      <c r="F57" s="88" t="s">
        <v>116</v>
      </c>
      <c r="G57" s="88" t="s">
        <v>117</v>
      </c>
      <c r="H57" s="88" t="s">
        <v>113</v>
      </c>
      <c r="I57" s="88" t="s">
        <v>105</v>
      </c>
      <c r="J57" s="88" t="s">
        <v>106</v>
      </c>
      <c r="K57" s="80" t="s">
        <v>107</v>
      </c>
      <c r="L57" s="95"/>
      <c r="M57" s="84" t="str">
        <f>RIGHT(O57,6)</f>
        <v>ELSM05</v>
      </c>
      <c r="N57" s="73" t="s">
        <v>108</v>
      </c>
      <c r="O57" s="84" t="s">
        <v>176</v>
      </c>
      <c r="P57" s="71">
        <v>64776876</v>
      </c>
      <c r="Q57" s="71">
        <f t="shared" si="5"/>
        <v>-10617249</v>
      </c>
      <c r="R57" s="71">
        <v>54159627</v>
      </c>
      <c r="S57" s="63">
        <v>58103289.069431409</v>
      </c>
      <c r="T57" s="63">
        <v>58103289.069431409</v>
      </c>
      <c r="U57" s="63">
        <v>60776040.366625257</v>
      </c>
      <c r="V57" s="101">
        <f>U57*(1+$V$2)</f>
        <v>63693290.304223269</v>
      </c>
      <c r="W57" s="63">
        <f>V57*(1+$W$2)</f>
        <v>66750568.238825992</v>
      </c>
    </row>
    <row r="58" spans="1:26" ht="16.5" customHeight="1" outlineLevel="3" x14ac:dyDescent="0.3">
      <c r="A58" s="85">
        <v>0</v>
      </c>
      <c r="B58" s="86">
        <v>0</v>
      </c>
      <c r="C58" s="87">
        <v>1</v>
      </c>
      <c r="D58" s="88" t="s">
        <v>103</v>
      </c>
      <c r="E58" s="88" t="s">
        <v>174</v>
      </c>
      <c r="F58" s="88" t="s">
        <v>119</v>
      </c>
      <c r="G58" s="88" t="s">
        <v>117</v>
      </c>
      <c r="H58" s="88" t="s">
        <v>113</v>
      </c>
      <c r="I58" s="88" t="s">
        <v>105</v>
      </c>
      <c r="J58" s="88" t="s">
        <v>106</v>
      </c>
      <c r="K58" s="80" t="s">
        <v>107</v>
      </c>
      <c r="L58" s="95"/>
      <c r="M58" s="84" t="str">
        <f>RIGHT(O58,6)</f>
        <v>EL0005</v>
      </c>
      <c r="N58" s="73" t="s">
        <v>108</v>
      </c>
      <c r="O58" s="84" t="s">
        <v>177</v>
      </c>
      <c r="P58" s="71">
        <v>25488082</v>
      </c>
      <c r="Q58" s="71">
        <f t="shared" si="5"/>
        <v>-4756400</v>
      </c>
      <c r="R58" s="71">
        <v>20731682</v>
      </c>
      <c r="S58" s="63">
        <v>23470301.781788826</v>
      </c>
      <c r="T58" s="63">
        <v>23470301.781788826</v>
      </c>
      <c r="U58" s="63">
        <v>24549935.663751114</v>
      </c>
      <c r="V58" s="101">
        <f>U58*(1+$V$2)</f>
        <v>25728332.57561117</v>
      </c>
      <c r="W58" s="63">
        <f>V58*(1+$W$2)</f>
        <v>26963292.539240509</v>
      </c>
    </row>
    <row r="59" spans="1:26" s="54" customFormat="1" ht="16.5" customHeight="1" outlineLevel="3" x14ac:dyDescent="0.3">
      <c r="A59" s="85">
        <v>0</v>
      </c>
      <c r="B59" s="86">
        <v>0</v>
      </c>
      <c r="C59" s="87">
        <v>1</v>
      </c>
      <c r="D59" s="88" t="s">
        <v>103</v>
      </c>
      <c r="E59" s="88" t="s">
        <v>178</v>
      </c>
      <c r="F59" s="88" t="s">
        <v>122</v>
      </c>
      <c r="G59" s="88" t="s">
        <v>117</v>
      </c>
      <c r="H59" s="88" t="s">
        <v>113</v>
      </c>
      <c r="I59" s="88" t="s">
        <v>105</v>
      </c>
      <c r="J59" s="88" t="s">
        <v>106</v>
      </c>
      <c r="K59" s="80" t="s">
        <v>107</v>
      </c>
      <c r="L59" s="89"/>
      <c r="M59" s="84"/>
      <c r="N59" s="91"/>
      <c r="O59" s="94" t="s">
        <v>179</v>
      </c>
      <c r="P59" s="75"/>
      <c r="Q59" s="75"/>
      <c r="R59" s="75"/>
      <c r="S59" s="75"/>
      <c r="T59" s="75"/>
      <c r="U59" s="75"/>
      <c r="V59" s="75"/>
      <c r="W59" s="75"/>
    </row>
    <row r="60" spans="1:26" ht="16.5" customHeight="1" outlineLevel="3" x14ac:dyDescent="0.3">
      <c r="A60" s="85">
        <v>0</v>
      </c>
      <c r="B60" s="86">
        <v>0</v>
      </c>
      <c r="C60" s="87">
        <v>1</v>
      </c>
      <c r="D60" s="88" t="s">
        <v>103</v>
      </c>
      <c r="E60" s="88" t="s">
        <v>178</v>
      </c>
      <c r="F60" s="88" t="s">
        <v>116</v>
      </c>
      <c r="G60" s="88" t="s">
        <v>117</v>
      </c>
      <c r="H60" s="88" t="s">
        <v>113</v>
      </c>
      <c r="I60" s="88" t="s">
        <v>105</v>
      </c>
      <c r="J60" s="88" t="s">
        <v>106</v>
      </c>
      <c r="K60" s="80" t="s">
        <v>107</v>
      </c>
      <c r="L60" s="95"/>
      <c r="M60" s="84" t="s">
        <v>128</v>
      </c>
      <c r="N60" s="73" t="s">
        <v>108</v>
      </c>
      <c r="O60" s="84" t="s">
        <v>180</v>
      </c>
      <c r="P60" s="71">
        <v>42733259</v>
      </c>
      <c r="Q60" s="71">
        <f t="shared" si="5"/>
        <v>9722528</v>
      </c>
      <c r="R60" s="71">
        <v>52455787</v>
      </c>
      <c r="S60" s="63">
        <v>55818892.645483442</v>
      </c>
      <c r="T60" s="63">
        <v>55818892.645483442</v>
      </c>
      <c r="U60" s="63">
        <v>58386561.70717568</v>
      </c>
      <c r="V60" s="101">
        <f>U60*(1+$V$2)</f>
        <v>61189116.669120118</v>
      </c>
      <c r="W60" s="63">
        <f>V60*(1+$W$2)</f>
        <v>64126194.269237883</v>
      </c>
      <c r="Z60" s="33"/>
    </row>
    <row r="61" spans="1:26" ht="16.5" customHeight="1" outlineLevel="3" x14ac:dyDescent="0.3">
      <c r="A61" s="85">
        <v>0</v>
      </c>
      <c r="B61" s="86">
        <v>0</v>
      </c>
      <c r="C61" s="87">
        <v>1</v>
      </c>
      <c r="D61" s="88" t="s">
        <v>103</v>
      </c>
      <c r="E61" s="88" t="s">
        <v>178</v>
      </c>
      <c r="F61" s="88" t="s">
        <v>119</v>
      </c>
      <c r="G61" s="88" t="s">
        <v>117</v>
      </c>
      <c r="H61" s="88" t="s">
        <v>113</v>
      </c>
      <c r="I61" s="88" t="s">
        <v>105</v>
      </c>
      <c r="J61" s="88" t="s">
        <v>106</v>
      </c>
      <c r="K61" s="80" t="s">
        <v>107</v>
      </c>
      <c r="L61" s="95"/>
      <c r="M61" s="84" t="s">
        <v>128</v>
      </c>
      <c r="N61" s="73" t="s">
        <v>108</v>
      </c>
      <c r="O61" s="84" t="s">
        <v>181</v>
      </c>
      <c r="P61" s="71">
        <v>17608239</v>
      </c>
      <c r="Q61" s="71">
        <f t="shared" si="5"/>
        <v>1298592</v>
      </c>
      <c r="R61" s="71">
        <v>18906831</v>
      </c>
      <c r="S61" s="63">
        <v>21178667.134472303</v>
      </c>
      <c r="T61" s="63">
        <v>21178667.134472303</v>
      </c>
      <c r="U61" s="63">
        <v>22152885.822658028</v>
      </c>
      <c r="V61" s="101">
        <f>U61*(1+$V$2)</f>
        <v>23216224.342145614</v>
      </c>
      <c r="W61" s="63">
        <f>V61*(1+$W$2)</f>
        <v>24330603.110568605</v>
      </c>
    </row>
    <row r="62" spans="1:26" s="54" customFormat="1" ht="16.5" customHeight="1" outlineLevel="3" x14ac:dyDescent="0.3">
      <c r="A62" s="85">
        <v>0</v>
      </c>
      <c r="B62" s="86">
        <v>0</v>
      </c>
      <c r="C62" s="87">
        <v>1</v>
      </c>
      <c r="D62" s="88" t="s">
        <v>103</v>
      </c>
      <c r="E62" s="88" t="s">
        <v>182</v>
      </c>
      <c r="F62" s="88" t="s">
        <v>122</v>
      </c>
      <c r="G62" s="88" t="s">
        <v>117</v>
      </c>
      <c r="H62" s="88" t="s">
        <v>113</v>
      </c>
      <c r="I62" s="88" t="s">
        <v>105</v>
      </c>
      <c r="J62" s="88" t="s">
        <v>106</v>
      </c>
      <c r="K62" s="80" t="s">
        <v>107</v>
      </c>
      <c r="L62" s="89"/>
      <c r="M62" s="84"/>
      <c r="N62" s="91"/>
      <c r="O62" s="94" t="s">
        <v>183</v>
      </c>
      <c r="P62" s="75"/>
      <c r="Q62" s="75"/>
      <c r="R62" s="75"/>
      <c r="S62" s="75"/>
      <c r="T62" s="75"/>
      <c r="U62" s="75"/>
      <c r="V62" s="75"/>
      <c r="W62" s="75"/>
    </row>
    <row r="63" spans="1:26" ht="16.5" customHeight="1" outlineLevel="3" x14ac:dyDescent="0.3">
      <c r="A63" s="85">
        <v>0</v>
      </c>
      <c r="B63" s="86">
        <v>0</v>
      </c>
      <c r="C63" s="87">
        <v>1</v>
      </c>
      <c r="D63" s="88" t="s">
        <v>103</v>
      </c>
      <c r="E63" s="88" t="s">
        <v>182</v>
      </c>
      <c r="F63" s="88" t="s">
        <v>116</v>
      </c>
      <c r="G63" s="88" t="s">
        <v>117</v>
      </c>
      <c r="H63" s="88" t="s">
        <v>113</v>
      </c>
      <c r="I63" s="88" t="s">
        <v>105</v>
      </c>
      <c r="J63" s="88" t="s">
        <v>106</v>
      </c>
      <c r="K63" s="80" t="s">
        <v>107</v>
      </c>
      <c r="L63" s="95"/>
      <c r="M63" s="84" t="str">
        <f t="shared" ref="M63:M69" si="15">RIGHT(O63,6)</f>
        <v>E1CLDP</v>
      </c>
      <c r="N63" s="73" t="s">
        <v>108</v>
      </c>
      <c r="O63" s="84" t="s">
        <v>184</v>
      </c>
      <c r="P63" s="71">
        <v>15181</v>
      </c>
      <c r="Q63" s="71">
        <f t="shared" si="5"/>
        <v>15988</v>
      </c>
      <c r="R63" s="71">
        <v>31169</v>
      </c>
      <c r="S63" s="63">
        <v>38986.068025884</v>
      </c>
      <c r="T63" s="63">
        <v>38986.068025884</v>
      </c>
      <c r="U63" s="63">
        <v>40779.427155074663</v>
      </c>
      <c r="V63" s="101">
        <f t="shared" ref="V63:V69" si="16">U63*(1+$V$2)</f>
        <v>42736.839658518249</v>
      </c>
      <c r="W63" s="63">
        <f t="shared" ref="W63:W69" si="17">V63*(1+$W$2)</f>
        <v>44788.207962127126</v>
      </c>
      <c r="Z63" s="33"/>
    </row>
    <row r="64" spans="1:26" ht="16.5" customHeight="1" outlineLevel="3" x14ac:dyDescent="0.3">
      <c r="A64" s="85">
        <v>0</v>
      </c>
      <c r="B64" s="86">
        <v>0</v>
      </c>
      <c r="C64" s="87">
        <v>1</v>
      </c>
      <c r="D64" s="88" t="s">
        <v>103</v>
      </c>
      <c r="E64" s="88" t="s">
        <v>182</v>
      </c>
      <c r="F64" s="88" t="s">
        <v>119</v>
      </c>
      <c r="G64" s="88" t="s">
        <v>117</v>
      </c>
      <c r="H64" s="88" t="s">
        <v>113</v>
      </c>
      <c r="I64" s="88" t="s">
        <v>105</v>
      </c>
      <c r="J64" s="88" t="s">
        <v>106</v>
      </c>
      <c r="K64" s="80" t="s">
        <v>107</v>
      </c>
      <c r="L64" s="95"/>
      <c r="M64" s="84" t="str">
        <f t="shared" si="15"/>
        <v>E1CLDS</v>
      </c>
      <c r="N64" s="73" t="s">
        <v>108</v>
      </c>
      <c r="O64" s="84" t="s">
        <v>185</v>
      </c>
      <c r="P64" s="71">
        <v>21306</v>
      </c>
      <c r="Q64" s="71">
        <f t="shared" si="5"/>
        <v>21926</v>
      </c>
      <c r="R64" s="71">
        <v>43232</v>
      </c>
      <c r="S64" s="63">
        <v>55330.507216356003</v>
      </c>
      <c r="T64" s="63">
        <v>55330.507216356003</v>
      </c>
      <c r="U64" s="63">
        <v>57875.71054830838</v>
      </c>
      <c r="V64" s="101">
        <f t="shared" si="16"/>
        <v>60653.744654627182</v>
      </c>
      <c r="W64" s="63">
        <f t="shared" si="17"/>
        <v>63565.124398049287</v>
      </c>
    </row>
    <row r="65" spans="1:26" ht="16.5" customHeight="1" outlineLevel="3" x14ac:dyDescent="0.3">
      <c r="A65" s="85">
        <v>0</v>
      </c>
      <c r="B65" s="86">
        <v>0</v>
      </c>
      <c r="C65" s="87">
        <v>1</v>
      </c>
      <c r="D65" s="88" t="s">
        <v>103</v>
      </c>
      <c r="E65" s="88" t="s">
        <v>182</v>
      </c>
      <c r="F65" s="88" t="s">
        <v>135</v>
      </c>
      <c r="G65" s="88" t="s">
        <v>117</v>
      </c>
      <c r="H65" s="88" t="s">
        <v>113</v>
      </c>
      <c r="I65" s="88" t="s">
        <v>105</v>
      </c>
      <c r="J65" s="88" t="s">
        <v>106</v>
      </c>
      <c r="K65" s="80" t="s">
        <v>107</v>
      </c>
      <c r="L65" s="95"/>
      <c r="M65" s="84" t="str">
        <f t="shared" si="15"/>
        <v>E1CLDO</v>
      </c>
      <c r="N65" s="73" t="s">
        <v>108</v>
      </c>
      <c r="O65" s="84" t="s">
        <v>186</v>
      </c>
      <c r="P65" s="71">
        <v>24786</v>
      </c>
      <c r="Q65" s="71">
        <f t="shared" si="5"/>
        <v>33942</v>
      </c>
      <c r="R65" s="71">
        <v>58728</v>
      </c>
      <c r="S65" s="63">
        <v>46453.198693472994</v>
      </c>
      <c r="T65" s="63">
        <v>46453.198693472994</v>
      </c>
      <c r="U65" s="63">
        <v>48590.045833372751</v>
      </c>
      <c r="V65" s="101">
        <f t="shared" si="16"/>
        <v>50922.368033374645</v>
      </c>
      <c r="W65" s="63">
        <f t="shared" si="17"/>
        <v>53366.641698976629</v>
      </c>
    </row>
    <row r="66" spans="1:26" ht="16.5" customHeight="1" outlineLevel="3" x14ac:dyDescent="0.3">
      <c r="A66" s="85">
        <v>0</v>
      </c>
      <c r="B66" s="86">
        <v>0</v>
      </c>
      <c r="C66" s="87">
        <v>1</v>
      </c>
      <c r="D66" s="88" t="s">
        <v>103</v>
      </c>
      <c r="E66" s="88" t="s">
        <v>182</v>
      </c>
      <c r="F66" s="88" t="s">
        <v>137</v>
      </c>
      <c r="G66" s="88" t="s">
        <v>117</v>
      </c>
      <c r="H66" s="88" t="s">
        <v>113</v>
      </c>
      <c r="I66" s="88" t="s">
        <v>105</v>
      </c>
      <c r="J66" s="88" t="s">
        <v>106</v>
      </c>
      <c r="K66" s="80" t="s">
        <v>107</v>
      </c>
      <c r="L66" s="95"/>
      <c r="M66" s="84" t="str">
        <f t="shared" si="15"/>
        <v>E1CHDP</v>
      </c>
      <c r="N66" s="73" t="s">
        <v>108</v>
      </c>
      <c r="O66" s="84" t="s">
        <v>187</v>
      </c>
      <c r="P66" s="71">
        <v>9797</v>
      </c>
      <c r="Q66" s="71">
        <f t="shared" si="5"/>
        <v>8119</v>
      </c>
      <c r="R66" s="71">
        <v>17916</v>
      </c>
      <c r="S66" s="63">
        <v>18982.888608707999</v>
      </c>
      <c r="T66" s="63">
        <v>18982.888608707999</v>
      </c>
      <c r="U66" s="63">
        <v>19856.101484708568</v>
      </c>
      <c r="V66" s="101">
        <f t="shared" si="16"/>
        <v>20809.194355974581</v>
      </c>
      <c r="W66" s="63">
        <f t="shared" si="17"/>
        <v>21808.035685061361</v>
      </c>
    </row>
    <row r="67" spans="1:26" ht="16.5" customHeight="1" outlineLevel="3" x14ac:dyDescent="0.3">
      <c r="A67" s="85">
        <v>0</v>
      </c>
      <c r="B67" s="86">
        <v>0</v>
      </c>
      <c r="C67" s="87">
        <v>1</v>
      </c>
      <c r="D67" s="88" t="s">
        <v>103</v>
      </c>
      <c r="E67" s="88" t="s">
        <v>182</v>
      </c>
      <c r="F67" s="88" t="s">
        <v>139</v>
      </c>
      <c r="G67" s="88" t="s">
        <v>117</v>
      </c>
      <c r="H67" s="88" t="s">
        <v>113</v>
      </c>
      <c r="I67" s="88" t="s">
        <v>105</v>
      </c>
      <c r="J67" s="88" t="s">
        <v>106</v>
      </c>
      <c r="K67" s="80" t="s">
        <v>107</v>
      </c>
      <c r="L67" s="95"/>
      <c r="M67" s="84" t="str">
        <f t="shared" si="15"/>
        <v>E1CHDS</v>
      </c>
      <c r="N67" s="73" t="s">
        <v>108</v>
      </c>
      <c r="O67" s="84" t="s">
        <v>188</v>
      </c>
      <c r="P67" s="71">
        <v>13986</v>
      </c>
      <c r="Q67" s="71">
        <f t="shared" si="5"/>
        <v>13290</v>
      </c>
      <c r="R67" s="71">
        <v>27276</v>
      </c>
      <c r="S67" s="63">
        <v>27721.188715292999</v>
      </c>
      <c r="T67" s="63">
        <v>27721.188715292999</v>
      </c>
      <c r="U67" s="63">
        <v>28996.363396196477</v>
      </c>
      <c r="V67" s="101">
        <f t="shared" si="16"/>
        <v>30388.188839213908</v>
      </c>
      <c r="W67" s="63">
        <f t="shared" si="17"/>
        <v>31846.821903496177</v>
      </c>
    </row>
    <row r="68" spans="1:26" ht="16.5" customHeight="1" outlineLevel="3" x14ac:dyDescent="0.3">
      <c r="A68" s="85">
        <v>0</v>
      </c>
      <c r="B68" s="86">
        <v>0</v>
      </c>
      <c r="C68" s="87">
        <v>1</v>
      </c>
      <c r="D68" s="88" t="s">
        <v>103</v>
      </c>
      <c r="E68" s="88" t="s">
        <v>182</v>
      </c>
      <c r="F68" s="88" t="s">
        <v>141</v>
      </c>
      <c r="G68" s="88" t="s">
        <v>117</v>
      </c>
      <c r="H68" s="88" t="s">
        <v>113</v>
      </c>
      <c r="I68" s="88" t="s">
        <v>105</v>
      </c>
      <c r="J68" s="88" t="s">
        <v>106</v>
      </c>
      <c r="K68" s="80" t="s">
        <v>107</v>
      </c>
      <c r="L68" s="95"/>
      <c r="M68" s="84" t="str">
        <f t="shared" si="15"/>
        <v>E1CHDO</v>
      </c>
      <c r="N68" s="73" t="s">
        <v>108</v>
      </c>
      <c r="O68" s="84" t="s">
        <v>189</v>
      </c>
      <c r="P68" s="71">
        <v>11463</v>
      </c>
      <c r="Q68" s="71">
        <f t="shared" si="5"/>
        <v>11065</v>
      </c>
      <c r="R68" s="71">
        <v>22528</v>
      </c>
      <c r="S68" s="63">
        <v>23597.896017779996</v>
      </c>
      <c r="T68" s="63">
        <v>23597.896017779996</v>
      </c>
      <c r="U68" s="63">
        <v>24683.399234597877</v>
      </c>
      <c r="V68" s="101">
        <f t="shared" si="16"/>
        <v>25868.202397858575</v>
      </c>
      <c r="W68" s="63">
        <f t="shared" si="17"/>
        <v>27109.876112955786</v>
      </c>
    </row>
    <row r="69" spans="1:26" ht="16.5" customHeight="1" outlineLevel="3" x14ac:dyDescent="0.3">
      <c r="A69" s="85">
        <v>0</v>
      </c>
      <c r="B69" s="86">
        <v>0</v>
      </c>
      <c r="C69" s="87">
        <v>1</v>
      </c>
      <c r="D69" s="88" t="s">
        <v>103</v>
      </c>
      <c r="E69" s="88" t="s">
        <v>182</v>
      </c>
      <c r="F69" s="88" t="s">
        <v>143</v>
      </c>
      <c r="G69" s="88" t="s">
        <v>117</v>
      </c>
      <c r="H69" s="88" t="s">
        <v>113</v>
      </c>
      <c r="I69" s="88" t="s">
        <v>105</v>
      </c>
      <c r="J69" s="88" t="s">
        <v>106</v>
      </c>
      <c r="K69" s="80" t="s">
        <v>107</v>
      </c>
      <c r="L69" s="95"/>
      <c r="M69" s="84" t="str">
        <f t="shared" si="15"/>
        <v>ELCEBC</v>
      </c>
      <c r="N69" s="73" t="s">
        <v>108</v>
      </c>
      <c r="O69" s="84" t="s">
        <v>190</v>
      </c>
      <c r="P69" s="71">
        <v>13247</v>
      </c>
      <c r="Q69" s="71">
        <f t="shared" si="5"/>
        <v>15185</v>
      </c>
      <c r="R69" s="71">
        <v>28432</v>
      </c>
      <c r="S69" s="63">
        <v>31448.837520000001</v>
      </c>
      <c r="T69" s="63">
        <v>31448.837520000001</v>
      </c>
      <c r="U69" s="63">
        <v>32895.484045920006</v>
      </c>
      <c r="V69" s="101">
        <f t="shared" si="16"/>
        <v>34474.467280124169</v>
      </c>
      <c r="W69" s="63">
        <f t="shared" si="17"/>
        <v>36129.241709570131</v>
      </c>
    </row>
    <row r="70" spans="1:26" s="54" customFormat="1" ht="16.5" customHeight="1" outlineLevel="3" x14ac:dyDescent="0.3">
      <c r="A70" s="85">
        <v>0</v>
      </c>
      <c r="B70" s="86">
        <v>0</v>
      </c>
      <c r="C70" s="87">
        <v>1</v>
      </c>
      <c r="D70" s="88" t="s">
        <v>103</v>
      </c>
      <c r="E70" s="88" t="s">
        <v>191</v>
      </c>
      <c r="F70" s="88" t="s">
        <v>122</v>
      </c>
      <c r="G70" s="88" t="s">
        <v>117</v>
      </c>
      <c r="H70" s="88" t="s">
        <v>113</v>
      </c>
      <c r="I70" s="88" t="s">
        <v>105</v>
      </c>
      <c r="J70" s="88" t="s">
        <v>106</v>
      </c>
      <c r="K70" s="80" t="s">
        <v>107</v>
      </c>
      <c r="L70" s="89"/>
      <c r="M70" s="84"/>
      <c r="N70" s="91"/>
      <c r="O70" s="94" t="s">
        <v>192</v>
      </c>
      <c r="P70" s="75"/>
      <c r="Q70" s="75"/>
      <c r="R70" s="75"/>
      <c r="S70" s="75"/>
      <c r="T70" s="75"/>
      <c r="U70" s="75"/>
      <c r="V70" s="75"/>
      <c r="W70" s="75"/>
    </row>
    <row r="71" spans="1:26" ht="16.5" customHeight="1" outlineLevel="3" x14ac:dyDescent="0.3">
      <c r="A71" s="85">
        <v>0</v>
      </c>
      <c r="B71" s="86">
        <v>0</v>
      </c>
      <c r="C71" s="87">
        <v>1</v>
      </c>
      <c r="D71" s="88" t="s">
        <v>103</v>
      </c>
      <c r="E71" s="88" t="s">
        <v>191</v>
      </c>
      <c r="F71" s="88" t="s">
        <v>116</v>
      </c>
      <c r="G71" s="88" t="s">
        <v>117</v>
      </c>
      <c r="H71" s="88" t="s">
        <v>113</v>
      </c>
      <c r="I71" s="88" t="s">
        <v>105</v>
      </c>
      <c r="J71" s="88" t="s">
        <v>106</v>
      </c>
      <c r="K71" s="80" t="s">
        <v>107</v>
      </c>
      <c r="L71" s="95"/>
      <c r="M71" s="84" t="str">
        <f t="shared" ref="M71:M77" si="18">RIGHT(O71,6)</f>
        <v>ELCLDP</v>
      </c>
      <c r="N71" s="73"/>
      <c r="O71" s="84" t="s">
        <v>193</v>
      </c>
      <c r="P71" s="71">
        <v>5509122</v>
      </c>
      <c r="Q71" s="71">
        <f t="shared" si="5"/>
        <v>4186096</v>
      </c>
      <c r="R71" s="71">
        <v>9695218</v>
      </c>
      <c r="S71" s="63">
        <v>10997886.444872653</v>
      </c>
      <c r="T71" s="63">
        <v>10997886.444872653</v>
      </c>
      <c r="U71" s="63">
        <v>11503789.221336795</v>
      </c>
      <c r="V71" s="101">
        <f t="shared" ref="V71:V77" si="19">U71*(1+$V$2)</f>
        <v>12055971.103960961</v>
      </c>
      <c r="W71" s="63">
        <f t="shared" ref="W71:W77" si="20">V71*(1+$W$2)</f>
        <v>12634657.716951087</v>
      </c>
      <c r="Z71" s="33"/>
    </row>
    <row r="72" spans="1:26" s="54" customFormat="1" ht="16.5" customHeight="1" outlineLevel="3" x14ac:dyDescent="0.3">
      <c r="A72" s="103">
        <v>0</v>
      </c>
      <c r="B72" s="104">
        <v>0</v>
      </c>
      <c r="C72" s="105">
        <v>1</v>
      </c>
      <c r="D72" s="88" t="s">
        <v>103</v>
      </c>
      <c r="E72" s="88" t="s">
        <v>191</v>
      </c>
      <c r="F72" s="88" t="s">
        <v>119</v>
      </c>
      <c r="G72" s="88" t="s">
        <v>117</v>
      </c>
      <c r="H72" s="88" t="s">
        <v>113</v>
      </c>
      <c r="I72" s="88" t="s">
        <v>105</v>
      </c>
      <c r="J72" s="88" t="s">
        <v>106</v>
      </c>
      <c r="K72" s="106" t="s">
        <v>107</v>
      </c>
      <c r="L72" s="89"/>
      <c r="M72" s="107" t="str">
        <f t="shared" si="18"/>
        <v>ELCLDS</v>
      </c>
      <c r="N72" s="73" t="s">
        <v>108</v>
      </c>
      <c r="O72" s="107" t="s">
        <v>194</v>
      </c>
      <c r="P72" s="71">
        <v>8162639</v>
      </c>
      <c r="Q72" s="71">
        <f t="shared" si="5"/>
        <v>6678499</v>
      </c>
      <c r="R72" s="71">
        <v>14841138</v>
      </c>
      <c r="S72" s="63">
        <v>17210307.53119674</v>
      </c>
      <c r="T72" s="63">
        <v>17210307.53119674</v>
      </c>
      <c r="U72" s="63">
        <v>18001981.677631792</v>
      </c>
      <c r="V72" s="101">
        <f t="shared" si="19"/>
        <v>18866076.798158117</v>
      </c>
      <c r="W72" s="63">
        <f t="shared" si="20"/>
        <v>19771648.484469708</v>
      </c>
    </row>
    <row r="73" spans="1:26" ht="16.5" customHeight="1" outlineLevel="3" x14ac:dyDescent="0.3">
      <c r="A73" s="85">
        <v>0</v>
      </c>
      <c r="B73" s="86">
        <v>0</v>
      </c>
      <c r="C73" s="87">
        <v>1</v>
      </c>
      <c r="D73" s="88" t="s">
        <v>103</v>
      </c>
      <c r="E73" s="88" t="s">
        <v>191</v>
      </c>
      <c r="F73" s="88" t="s">
        <v>135</v>
      </c>
      <c r="G73" s="88" t="s">
        <v>117</v>
      </c>
      <c r="H73" s="88" t="s">
        <v>113</v>
      </c>
      <c r="I73" s="88" t="s">
        <v>105</v>
      </c>
      <c r="J73" s="88" t="s">
        <v>106</v>
      </c>
      <c r="K73" s="80" t="s">
        <v>107</v>
      </c>
      <c r="L73" s="95"/>
      <c r="M73" s="84" t="str">
        <f t="shared" si="18"/>
        <v>ELCLDO</v>
      </c>
      <c r="N73" s="73" t="s">
        <v>108</v>
      </c>
      <c r="O73" s="84" t="s">
        <v>195</v>
      </c>
      <c r="P73" s="71">
        <v>6282739</v>
      </c>
      <c r="Q73" s="71">
        <f t="shared" si="5"/>
        <v>5442988</v>
      </c>
      <c r="R73" s="71">
        <v>11725727</v>
      </c>
      <c r="S73" s="63">
        <v>13437835.734471474</v>
      </c>
      <c r="T73" s="63">
        <v>13437835.734471474</v>
      </c>
      <c r="U73" s="63">
        <v>14055976.178257162</v>
      </c>
      <c r="V73" s="101">
        <f t="shared" si="19"/>
        <v>14730663.034813507</v>
      </c>
      <c r="W73" s="63">
        <f t="shared" si="20"/>
        <v>15437734.860484555</v>
      </c>
    </row>
    <row r="74" spans="1:26" ht="16.5" customHeight="1" outlineLevel="3" x14ac:dyDescent="0.3">
      <c r="A74" s="85">
        <v>0</v>
      </c>
      <c r="B74" s="86">
        <v>0</v>
      </c>
      <c r="C74" s="87">
        <v>1</v>
      </c>
      <c r="D74" s="88" t="s">
        <v>103</v>
      </c>
      <c r="E74" s="88" t="s">
        <v>191</v>
      </c>
      <c r="F74" s="88" t="s">
        <v>137</v>
      </c>
      <c r="G74" s="88" t="s">
        <v>117</v>
      </c>
      <c r="H74" s="88" t="s">
        <v>113</v>
      </c>
      <c r="I74" s="88" t="s">
        <v>105</v>
      </c>
      <c r="J74" s="88" t="s">
        <v>106</v>
      </c>
      <c r="K74" s="80" t="s">
        <v>107</v>
      </c>
      <c r="L74" s="95"/>
      <c r="M74" s="84" t="str">
        <f t="shared" si="18"/>
        <v>ELCHDP</v>
      </c>
      <c r="N74" s="73"/>
      <c r="O74" s="84" t="s">
        <v>196</v>
      </c>
      <c r="P74" s="71">
        <v>1897188</v>
      </c>
      <c r="Q74" s="71">
        <f t="shared" si="5"/>
        <v>3012983</v>
      </c>
      <c r="R74" s="71">
        <v>4910171</v>
      </c>
      <c r="S74" s="63">
        <v>5374147.8105955636</v>
      </c>
      <c r="T74" s="63">
        <v>5374147.8105955636</v>
      </c>
      <c r="U74" s="63">
        <v>5621358.6098829601</v>
      </c>
      <c r="V74" s="101">
        <f t="shared" si="19"/>
        <v>5891183.8231573422</v>
      </c>
      <c r="W74" s="63">
        <f t="shared" si="20"/>
        <v>6173960.6466688951</v>
      </c>
    </row>
    <row r="75" spans="1:26" ht="16.5" customHeight="1" outlineLevel="3" x14ac:dyDescent="0.3">
      <c r="A75" s="85">
        <v>0</v>
      </c>
      <c r="B75" s="86">
        <v>0</v>
      </c>
      <c r="C75" s="87">
        <v>1</v>
      </c>
      <c r="D75" s="88" t="s">
        <v>103</v>
      </c>
      <c r="E75" s="88" t="s">
        <v>191</v>
      </c>
      <c r="F75" s="88" t="s">
        <v>139</v>
      </c>
      <c r="G75" s="88" t="s">
        <v>117</v>
      </c>
      <c r="H75" s="88" t="s">
        <v>113</v>
      </c>
      <c r="I75" s="88" t="s">
        <v>105</v>
      </c>
      <c r="J75" s="88" t="s">
        <v>106</v>
      </c>
      <c r="K75" s="80" t="s">
        <v>107</v>
      </c>
      <c r="L75" s="95"/>
      <c r="M75" s="84" t="str">
        <f t="shared" si="18"/>
        <v>ELCHDS</v>
      </c>
      <c r="N75" s="73"/>
      <c r="O75" s="84" t="s">
        <v>197</v>
      </c>
      <c r="P75" s="71">
        <v>2841095</v>
      </c>
      <c r="Q75" s="71">
        <f t="shared" si="5"/>
        <v>5106814</v>
      </c>
      <c r="R75" s="71">
        <v>7947909</v>
      </c>
      <c r="S75" s="63">
        <v>8368386.8909689747</v>
      </c>
      <c r="T75" s="63">
        <v>8368386.8909689747</v>
      </c>
      <c r="U75" s="63">
        <v>8753332.6879535485</v>
      </c>
      <c r="V75" s="101">
        <f t="shared" si="19"/>
        <v>9173492.6569753196</v>
      </c>
      <c r="W75" s="63">
        <f t="shared" si="20"/>
        <v>9613820.3045101352</v>
      </c>
    </row>
    <row r="76" spans="1:26" ht="16.5" customHeight="1" outlineLevel="3" x14ac:dyDescent="0.3">
      <c r="A76" s="85">
        <v>0</v>
      </c>
      <c r="B76" s="86">
        <v>0</v>
      </c>
      <c r="C76" s="87">
        <v>1</v>
      </c>
      <c r="D76" s="88" t="s">
        <v>103</v>
      </c>
      <c r="E76" s="88" t="s">
        <v>191</v>
      </c>
      <c r="F76" s="88" t="s">
        <v>141</v>
      </c>
      <c r="G76" s="88" t="s">
        <v>117</v>
      </c>
      <c r="H76" s="88" t="s">
        <v>113</v>
      </c>
      <c r="I76" s="88" t="s">
        <v>105</v>
      </c>
      <c r="J76" s="88" t="s">
        <v>106</v>
      </c>
      <c r="K76" s="80" t="s">
        <v>107</v>
      </c>
      <c r="L76" s="95"/>
      <c r="M76" s="84" t="str">
        <f t="shared" si="18"/>
        <v>ELCHDO</v>
      </c>
      <c r="N76" s="73"/>
      <c r="O76" s="84" t="s">
        <v>198</v>
      </c>
      <c r="P76" s="71">
        <v>1720538</v>
      </c>
      <c r="Q76" s="71">
        <f t="shared" si="5"/>
        <v>3076565</v>
      </c>
      <c r="R76" s="71">
        <v>4797103</v>
      </c>
      <c r="S76" s="63">
        <v>5049029.4804480318</v>
      </c>
      <c r="T76" s="63">
        <v>5049029.4804480318</v>
      </c>
      <c r="U76" s="63">
        <v>5281284.8365486413</v>
      </c>
      <c r="V76" s="101">
        <f t="shared" si="19"/>
        <v>5534786.5087029766</v>
      </c>
      <c r="W76" s="63">
        <f t="shared" si="20"/>
        <v>5800456.2611207198</v>
      </c>
    </row>
    <row r="77" spans="1:26" ht="16.5" customHeight="1" outlineLevel="3" x14ac:dyDescent="0.3">
      <c r="A77" s="85">
        <v>0</v>
      </c>
      <c r="B77" s="86">
        <v>0</v>
      </c>
      <c r="C77" s="87">
        <v>1</v>
      </c>
      <c r="D77" s="88" t="s">
        <v>103</v>
      </c>
      <c r="E77" s="88" t="s">
        <v>191</v>
      </c>
      <c r="F77" s="88" t="s">
        <v>143</v>
      </c>
      <c r="G77" s="88" t="s">
        <v>117</v>
      </c>
      <c r="H77" s="88" t="s">
        <v>113</v>
      </c>
      <c r="I77" s="88" t="s">
        <v>105</v>
      </c>
      <c r="J77" s="88" t="s">
        <v>106</v>
      </c>
      <c r="K77" s="80" t="s">
        <v>107</v>
      </c>
      <c r="L77" s="95"/>
      <c r="M77" s="84" t="str">
        <f t="shared" si="18"/>
        <v>ELCOBC</v>
      </c>
      <c r="N77" s="73" t="s">
        <v>108</v>
      </c>
      <c r="O77" s="84" t="s">
        <v>199</v>
      </c>
      <c r="P77" s="71">
        <v>1503146</v>
      </c>
      <c r="Q77" s="71">
        <f t="shared" si="5"/>
        <v>1834558</v>
      </c>
      <c r="R77" s="71">
        <v>3337704</v>
      </c>
      <c r="S77" s="63">
        <v>3739347.445266</v>
      </c>
      <c r="T77" s="63">
        <v>3739347.445266</v>
      </c>
      <c r="U77" s="63">
        <v>3911357.4277482363</v>
      </c>
      <c r="V77" s="101">
        <f t="shared" si="19"/>
        <v>4099102.5842801519</v>
      </c>
      <c r="W77" s="63">
        <f t="shared" si="20"/>
        <v>4295859.5083255991</v>
      </c>
    </row>
    <row r="78" spans="1:26" s="54" customFormat="1" ht="16.5" customHeight="1" outlineLevel="3" x14ac:dyDescent="0.3">
      <c r="A78" s="85">
        <v>0</v>
      </c>
      <c r="B78" s="86">
        <v>0</v>
      </c>
      <c r="C78" s="87">
        <v>1</v>
      </c>
      <c r="D78" s="88" t="s">
        <v>103</v>
      </c>
      <c r="E78" s="88" t="s">
        <v>200</v>
      </c>
      <c r="F78" s="88" t="s">
        <v>122</v>
      </c>
      <c r="G78" s="88" t="s">
        <v>117</v>
      </c>
      <c r="H78" s="88" t="s">
        <v>113</v>
      </c>
      <c r="I78" s="88" t="s">
        <v>105</v>
      </c>
      <c r="J78" s="88" t="s">
        <v>106</v>
      </c>
      <c r="K78" s="80" t="s">
        <v>107</v>
      </c>
      <c r="L78" s="89"/>
      <c r="M78" s="84"/>
      <c r="N78" s="91"/>
      <c r="O78" s="94" t="s">
        <v>201</v>
      </c>
      <c r="P78" s="75"/>
      <c r="Q78" s="75"/>
      <c r="R78" s="75"/>
      <c r="S78" s="75"/>
      <c r="T78" s="75"/>
      <c r="U78" s="75"/>
      <c r="V78" s="75"/>
      <c r="W78" s="75"/>
      <c r="Z78" s="93"/>
    </row>
    <row r="79" spans="1:26" ht="16.5" customHeight="1" outlineLevel="3" x14ac:dyDescent="0.3">
      <c r="A79" s="85">
        <v>0</v>
      </c>
      <c r="B79" s="86">
        <v>0</v>
      </c>
      <c r="C79" s="87">
        <v>1</v>
      </c>
      <c r="D79" s="88" t="s">
        <v>103</v>
      </c>
      <c r="E79" s="88" t="s">
        <v>202</v>
      </c>
      <c r="F79" s="88" t="s">
        <v>116</v>
      </c>
      <c r="G79" s="88" t="s">
        <v>117</v>
      </c>
      <c r="H79" s="88" t="s">
        <v>113</v>
      </c>
      <c r="I79" s="88" t="s">
        <v>105</v>
      </c>
      <c r="J79" s="88" t="s">
        <v>106</v>
      </c>
      <c r="K79" s="80" t="s">
        <v>107</v>
      </c>
      <c r="L79" s="95"/>
      <c r="M79" s="84" t="str">
        <f t="shared" ref="M79:M85" si="21">RIGHT(O79,6)</f>
        <v>ELP001</v>
      </c>
      <c r="N79" s="98"/>
      <c r="O79" s="84" t="s">
        <v>203</v>
      </c>
      <c r="P79" s="71">
        <v>15663766</v>
      </c>
      <c r="Q79" s="71">
        <f t="shared" si="5"/>
        <v>7154008</v>
      </c>
      <c r="R79" s="71">
        <v>22817774</v>
      </c>
      <c r="S79" s="63">
        <v>28090897.18978421</v>
      </c>
      <c r="T79" s="63">
        <v>28090897.18978421</v>
      </c>
      <c r="U79" s="63">
        <v>29383078.460514285</v>
      </c>
      <c r="V79" s="101">
        <f t="shared" ref="V79:V87" si="22">U79*(1+$V$2)</f>
        <v>30793466.226618972</v>
      </c>
      <c r="W79" s="63">
        <f t="shared" ref="W79:W87" si="23">V79*(1+$W$2)</f>
        <v>32271552.605496682</v>
      </c>
    </row>
    <row r="80" spans="1:26" ht="16.5" customHeight="1" outlineLevel="3" x14ac:dyDescent="0.3">
      <c r="A80" s="85">
        <v>0</v>
      </c>
      <c r="B80" s="86">
        <v>0</v>
      </c>
      <c r="C80" s="87">
        <v>1</v>
      </c>
      <c r="D80" s="88" t="s">
        <v>103</v>
      </c>
      <c r="E80" s="88" t="s">
        <v>202</v>
      </c>
      <c r="F80" s="88" t="s">
        <v>119</v>
      </c>
      <c r="G80" s="88" t="s">
        <v>117</v>
      </c>
      <c r="H80" s="88" t="s">
        <v>113</v>
      </c>
      <c r="I80" s="88" t="s">
        <v>105</v>
      </c>
      <c r="J80" s="88" t="s">
        <v>106</v>
      </c>
      <c r="K80" s="80" t="s">
        <v>107</v>
      </c>
      <c r="L80" s="95"/>
      <c r="M80" s="84" t="str">
        <f t="shared" si="21"/>
        <v>ELS001</v>
      </c>
      <c r="N80" s="110"/>
      <c r="O80" s="84" t="s">
        <v>204</v>
      </c>
      <c r="P80" s="71">
        <v>24956351</v>
      </c>
      <c r="Q80" s="71">
        <f t="shared" si="5"/>
        <v>22639295</v>
      </c>
      <c r="R80" s="71">
        <v>47595646</v>
      </c>
      <c r="S80" s="63">
        <v>56389883.356761925</v>
      </c>
      <c r="T80" s="63">
        <v>56389883.356761925</v>
      </c>
      <c r="U80" s="63">
        <v>58983817.991172977</v>
      </c>
      <c r="V80" s="101">
        <f t="shared" si="22"/>
        <v>61815041.254749283</v>
      </c>
      <c r="W80" s="63">
        <f t="shared" si="23"/>
        <v>64782163.234977253</v>
      </c>
    </row>
    <row r="81" spans="1:26" ht="16.5" customHeight="1" outlineLevel="3" x14ac:dyDescent="0.3">
      <c r="A81" s="85">
        <v>0</v>
      </c>
      <c r="B81" s="86">
        <v>0</v>
      </c>
      <c r="C81" s="87">
        <v>1</v>
      </c>
      <c r="D81" s="88" t="s">
        <v>103</v>
      </c>
      <c r="E81" s="88" t="s">
        <v>202</v>
      </c>
      <c r="F81" s="88" t="s">
        <v>135</v>
      </c>
      <c r="G81" s="88" t="s">
        <v>117</v>
      </c>
      <c r="H81" s="88" t="s">
        <v>113</v>
      </c>
      <c r="I81" s="88" t="s">
        <v>105</v>
      </c>
      <c r="J81" s="88" t="s">
        <v>106</v>
      </c>
      <c r="K81" s="80" t="s">
        <v>107</v>
      </c>
      <c r="L81" s="95"/>
      <c r="M81" s="84" t="str">
        <f t="shared" si="21"/>
        <v>ELO001</v>
      </c>
      <c r="N81" s="110"/>
      <c r="O81" s="84" t="s">
        <v>205</v>
      </c>
      <c r="P81" s="71">
        <v>21745992</v>
      </c>
      <c r="Q81" s="71">
        <f t="shared" si="5"/>
        <v>8418812</v>
      </c>
      <c r="R81" s="71">
        <v>30164804</v>
      </c>
      <c r="S81" s="63">
        <v>37116815.281621404</v>
      </c>
      <c r="T81" s="63">
        <v>37116815.281621404</v>
      </c>
      <c r="U81" s="63">
        <v>38824188.784575991</v>
      </c>
      <c r="V81" s="101">
        <f t="shared" si="22"/>
        <v>40687749.84623564</v>
      </c>
      <c r="W81" s="63">
        <f t="shared" si="23"/>
        <v>42640761.838854954</v>
      </c>
    </row>
    <row r="82" spans="1:26" ht="16.5" customHeight="1" outlineLevel="3" x14ac:dyDescent="0.3">
      <c r="A82" s="85">
        <v>0</v>
      </c>
      <c r="B82" s="86">
        <v>0</v>
      </c>
      <c r="C82" s="87">
        <v>1</v>
      </c>
      <c r="D82" s="88" t="s">
        <v>103</v>
      </c>
      <c r="E82" s="88" t="s">
        <v>202</v>
      </c>
      <c r="F82" s="88" t="s">
        <v>137</v>
      </c>
      <c r="G82" s="88" t="s">
        <v>117</v>
      </c>
      <c r="H82" s="88" t="s">
        <v>113</v>
      </c>
      <c r="I82" s="88" t="s">
        <v>105</v>
      </c>
      <c r="J82" s="88" t="s">
        <v>106</v>
      </c>
      <c r="K82" s="80" t="s">
        <v>107</v>
      </c>
      <c r="L82" s="95"/>
      <c r="M82" s="84" t="str">
        <f t="shared" si="21"/>
        <v>ELHP01</v>
      </c>
      <c r="N82" s="73"/>
      <c r="O82" s="84" t="s">
        <v>206</v>
      </c>
      <c r="P82" s="71">
        <v>14054154</v>
      </c>
      <c r="Q82" s="71">
        <f t="shared" si="5"/>
        <v>5310159</v>
      </c>
      <c r="R82" s="71">
        <v>19364313</v>
      </c>
      <c r="S82" s="63">
        <v>19062104.46512204</v>
      </c>
      <c r="T82" s="63">
        <v>19062104.46512204</v>
      </c>
      <c r="U82" s="63">
        <v>19938961.270517655</v>
      </c>
      <c r="V82" s="101">
        <f t="shared" si="22"/>
        <v>20896031.411502503</v>
      </c>
      <c r="W82" s="63">
        <f t="shared" si="23"/>
        <v>21899040.919254623</v>
      </c>
    </row>
    <row r="83" spans="1:26" ht="16.5" customHeight="1" outlineLevel="3" x14ac:dyDescent="0.3">
      <c r="A83" s="85">
        <v>0</v>
      </c>
      <c r="B83" s="86">
        <v>0</v>
      </c>
      <c r="C83" s="87">
        <v>1</v>
      </c>
      <c r="D83" s="88" t="s">
        <v>103</v>
      </c>
      <c r="E83" s="88" t="s">
        <v>202</v>
      </c>
      <c r="F83" s="88" t="s">
        <v>139</v>
      </c>
      <c r="G83" s="88" t="s">
        <v>117</v>
      </c>
      <c r="H83" s="88" t="s">
        <v>113</v>
      </c>
      <c r="I83" s="88" t="s">
        <v>105</v>
      </c>
      <c r="J83" s="88" t="s">
        <v>106</v>
      </c>
      <c r="K83" s="80" t="s">
        <v>107</v>
      </c>
      <c r="L83" s="95"/>
      <c r="M83" s="84" t="str">
        <f t="shared" si="21"/>
        <v>ELHS01</v>
      </c>
      <c r="N83" s="73"/>
      <c r="O83" s="84" t="s">
        <v>207</v>
      </c>
      <c r="P83" s="71">
        <v>16843907</v>
      </c>
      <c r="Q83" s="71">
        <f t="shared" si="5"/>
        <v>5019548</v>
      </c>
      <c r="R83" s="71">
        <v>21863455</v>
      </c>
      <c r="S83" s="63">
        <v>22821694.0738024</v>
      </c>
      <c r="T83" s="63">
        <v>22821694.0738024</v>
      </c>
      <c r="U83" s="63">
        <v>23871492.001197312</v>
      </c>
      <c r="V83" s="101">
        <f t="shared" si="22"/>
        <v>25017323.617254782</v>
      </c>
      <c r="W83" s="63">
        <f t="shared" si="23"/>
        <v>26218155.150883012</v>
      </c>
    </row>
    <row r="84" spans="1:26" ht="16.5" customHeight="1" outlineLevel="3" x14ac:dyDescent="0.3">
      <c r="A84" s="85">
        <v>0</v>
      </c>
      <c r="B84" s="86">
        <v>0</v>
      </c>
      <c r="C84" s="87">
        <v>1</v>
      </c>
      <c r="D84" s="88" t="s">
        <v>103</v>
      </c>
      <c r="E84" s="88" t="s">
        <v>202</v>
      </c>
      <c r="F84" s="88" t="s">
        <v>141</v>
      </c>
      <c r="G84" s="88" t="s">
        <v>117</v>
      </c>
      <c r="H84" s="88" t="s">
        <v>113</v>
      </c>
      <c r="I84" s="88" t="s">
        <v>105</v>
      </c>
      <c r="J84" s="88" t="s">
        <v>106</v>
      </c>
      <c r="K84" s="80" t="s">
        <v>107</v>
      </c>
      <c r="L84" s="95"/>
      <c r="M84" s="84" t="str">
        <f t="shared" si="21"/>
        <v>ELHO01</v>
      </c>
      <c r="N84" s="98"/>
      <c r="O84" s="84" t="s">
        <v>208</v>
      </c>
      <c r="P84" s="71">
        <v>15776372</v>
      </c>
      <c r="Q84" s="71">
        <f t="shared" si="5"/>
        <v>3588202</v>
      </c>
      <c r="R84" s="71">
        <v>19364574</v>
      </c>
      <c r="S84" s="63">
        <v>19229588.7080709</v>
      </c>
      <c r="T84" s="63">
        <v>19229588.7080709</v>
      </c>
      <c r="U84" s="63">
        <v>20114149.788642164</v>
      </c>
      <c r="V84" s="101">
        <f t="shared" si="22"/>
        <v>21079628.978496987</v>
      </c>
      <c r="W84" s="63">
        <f t="shared" si="23"/>
        <v>22091451.169464845</v>
      </c>
    </row>
    <row r="85" spans="1:26" ht="16.5" customHeight="1" outlineLevel="3" x14ac:dyDescent="0.3">
      <c r="A85" s="85">
        <v>0</v>
      </c>
      <c r="B85" s="86">
        <v>0</v>
      </c>
      <c r="C85" s="87">
        <v>1</v>
      </c>
      <c r="D85" s="88" t="s">
        <v>103</v>
      </c>
      <c r="E85" s="88" t="s">
        <v>202</v>
      </c>
      <c r="F85" s="88" t="s">
        <v>143</v>
      </c>
      <c r="G85" s="88" t="s">
        <v>117</v>
      </c>
      <c r="H85" s="88" t="s">
        <v>113</v>
      </c>
      <c r="I85" s="88" t="s">
        <v>105</v>
      </c>
      <c r="J85" s="88" t="s">
        <v>106</v>
      </c>
      <c r="K85" s="80" t="s">
        <v>107</v>
      </c>
      <c r="L85" s="95"/>
      <c r="M85" s="84" t="str">
        <f t="shared" si="21"/>
        <v>CHARGE</v>
      </c>
      <c r="N85" s="98"/>
      <c r="O85" s="84" t="s">
        <v>209</v>
      </c>
      <c r="P85" s="71" t="s">
        <v>210</v>
      </c>
      <c r="Q85" s="71"/>
      <c r="R85" s="71" t="s">
        <v>210</v>
      </c>
      <c r="S85" s="63">
        <v>167075.85024</v>
      </c>
      <c r="T85" s="63">
        <v>167075.85024</v>
      </c>
      <c r="U85" s="63">
        <v>174761.33935104002</v>
      </c>
      <c r="V85" s="101">
        <f t="shared" si="22"/>
        <v>183149.88363988994</v>
      </c>
      <c r="W85" s="63">
        <f t="shared" si="23"/>
        <v>191941.07805460467</v>
      </c>
    </row>
    <row r="86" spans="1:26" ht="16.5" customHeight="1" outlineLevel="3" x14ac:dyDescent="0.3">
      <c r="A86" s="85">
        <v>0</v>
      </c>
      <c r="B86" s="86">
        <v>0</v>
      </c>
      <c r="C86" s="87">
        <v>1</v>
      </c>
      <c r="D86" s="88" t="s">
        <v>103</v>
      </c>
      <c r="E86" s="88" t="s">
        <v>202</v>
      </c>
      <c r="F86" s="88" t="s">
        <v>162</v>
      </c>
      <c r="G86" s="88" t="s">
        <v>117</v>
      </c>
      <c r="H86" s="88" t="s">
        <v>113</v>
      </c>
      <c r="I86" s="88" t="s">
        <v>105</v>
      </c>
      <c r="J86" s="88" t="s">
        <v>106</v>
      </c>
      <c r="K86" s="80" t="s">
        <v>107</v>
      </c>
      <c r="L86" s="95"/>
      <c r="M86" s="84" t="s">
        <v>211</v>
      </c>
      <c r="N86" s="98"/>
      <c r="O86" s="84" t="s">
        <v>212</v>
      </c>
      <c r="P86" s="71">
        <v>13565217</v>
      </c>
      <c r="Q86" s="71">
        <f t="shared" si="5"/>
        <v>4286663</v>
      </c>
      <c r="R86" s="71">
        <v>17851880</v>
      </c>
      <c r="S86" s="63">
        <v>19746586.369439997</v>
      </c>
      <c r="T86" s="63">
        <v>19746586.369439997</v>
      </c>
      <c r="U86" s="63">
        <v>20654929.342434239</v>
      </c>
      <c r="V86" s="101">
        <f t="shared" si="22"/>
        <v>21646365.950871084</v>
      </c>
      <c r="W86" s="63">
        <f t="shared" si="23"/>
        <v>22685391.516512897</v>
      </c>
    </row>
    <row r="87" spans="1:26" ht="16.5" customHeight="1" outlineLevel="3" x14ac:dyDescent="0.3">
      <c r="A87" s="85">
        <v>0</v>
      </c>
      <c r="B87" s="86">
        <v>0</v>
      </c>
      <c r="C87" s="87">
        <v>1</v>
      </c>
      <c r="D87" s="88" t="s">
        <v>103</v>
      </c>
      <c r="E87" s="88" t="s">
        <v>202</v>
      </c>
      <c r="F87" s="88" t="s">
        <v>213</v>
      </c>
      <c r="G87" s="88" t="s">
        <v>117</v>
      </c>
      <c r="H87" s="88" t="s">
        <v>113</v>
      </c>
      <c r="I87" s="88" t="s">
        <v>105</v>
      </c>
      <c r="J87" s="88" t="s">
        <v>106</v>
      </c>
      <c r="K87" s="80" t="s">
        <v>107</v>
      </c>
      <c r="L87" s="95"/>
      <c r="M87" s="84" t="str">
        <f>RIGHT(O87,6)</f>
        <v>ELK001</v>
      </c>
      <c r="N87" s="98"/>
      <c r="O87" s="84" t="s">
        <v>214</v>
      </c>
      <c r="P87" s="71">
        <v>28701234</v>
      </c>
      <c r="Q87" s="71">
        <f t="shared" ref="Q87" si="24">+R87-P87</f>
        <v>11862026</v>
      </c>
      <c r="R87" s="71">
        <v>40563260</v>
      </c>
      <c r="S87" s="63">
        <v>45589056.523806602</v>
      </c>
      <c r="T87" s="63">
        <v>45589056.523806602</v>
      </c>
      <c r="U87" s="63">
        <v>47686153.12390171</v>
      </c>
      <c r="V87" s="101">
        <f t="shared" si="22"/>
        <v>49975088.473848991</v>
      </c>
      <c r="W87" s="63">
        <f t="shared" si="23"/>
        <v>52373892.720593743</v>
      </c>
    </row>
    <row r="88" spans="1:26" s="54" customFormat="1" ht="16.5" customHeight="1" outlineLevel="3" x14ac:dyDescent="0.3">
      <c r="A88" s="85">
        <v>0</v>
      </c>
      <c r="B88" s="86">
        <v>0</v>
      </c>
      <c r="C88" s="87">
        <v>1</v>
      </c>
      <c r="D88" s="88" t="s">
        <v>103</v>
      </c>
      <c r="E88" s="88" t="s">
        <v>200</v>
      </c>
      <c r="F88" s="88" t="s">
        <v>122</v>
      </c>
      <c r="G88" s="88" t="s">
        <v>117</v>
      </c>
      <c r="H88" s="88" t="s">
        <v>113</v>
      </c>
      <c r="I88" s="88" t="s">
        <v>105</v>
      </c>
      <c r="J88" s="88" t="s">
        <v>106</v>
      </c>
      <c r="K88" s="80" t="s">
        <v>107</v>
      </c>
      <c r="L88" s="89"/>
      <c r="M88" s="84"/>
      <c r="N88" s="91"/>
      <c r="O88" s="94" t="s">
        <v>215</v>
      </c>
      <c r="P88" s="75"/>
      <c r="Q88" s="75"/>
      <c r="R88" s="75"/>
      <c r="S88" s="75"/>
      <c r="T88" s="75"/>
      <c r="U88" s="75"/>
      <c r="V88" s="75"/>
      <c r="W88" s="75"/>
    </row>
    <row r="89" spans="1:26" ht="16.5" customHeight="1" outlineLevel="3" x14ac:dyDescent="0.3">
      <c r="A89" s="85">
        <v>0</v>
      </c>
      <c r="B89" s="86">
        <v>0</v>
      </c>
      <c r="C89" s="87">
        <v>1</v>
      </c>
      <c r="D89" s="88" t="s">
        <v>103</v>
      </c>
      <c r="E89" s="88" t="s">
        <v>200</v>
      </c>
      <c r="F89" s="88" t="s">
        <v>116</v>
      </c>
      <c r="G89" s="88" t="s">
        <v>117</v>
      </c>
      <c r="H89" s="88" t="s">
        <v>113</v>
      </c>
      <c r="I89" s="88" t="s">
        <v>105</v>
      </c>
      <c r="J89" s="88" t="s">
        <v>106</v>
      </c>
      <c r="K89" s="80" t="s">
        <v>107</v>
      </c>
      <c r="L89" s="95"/>
      <c r="M89" s="84" t="str">
        <f t="shared" ref="M89:M95" si="25">RIGHT(O89,6)</f>
        <v>ELP002</v>
      </c>
      <c r="N89" s="98" t="s">
        <v>108</v>
      </c>
      <c r="O89" s="84" t="s">
        <v>216</v>
      </c>
      <c r="P89" s="71">
        <v>78985353</v>
      </c>
      <c r="Q89" s="71">
        <f t="shared" ref="Q89:Q94" si="26">+R89-P89</f>
        <v>-3455265.7699999958</v>
      </c>
      <c r="R89" s="71">
        <v>75530087.230000004</v>
      </c>
      <c r="S89" s="63">
        <v>85577858.703750297</v>
      </c>
      <c r="T89" s="63">
        <v>85577858.703750297</v>
      </c>
      <c r="U89" s="63">
        <v>89514440.204122812</v>
      </c>
      <c r="V89" s="101">
        <f t="shared" ref="V89:V97" si="27">U89*(1+$V$2)</f>
        <v>93811133.333920717</v>
      </c>
      <c r="W89" s="63">
        <f t="shared" ref="W89:W97" si="28">V89*(1+$W$2)</f>
        <v>98314067.733948916</v>
      </c>
      <c r="Z89" s="33"/>
    </row>
    <row r="90" spans="1:26" ht="16.5" customHeight="1" outlineLevel="3" x14ac:dyDescent="0.3">
      <c r="A90" s="85">
        <v>0</v>
      </c>
      <c r="B90" s="86">
        <v>0</v>
      </c>
      <c r="C90" s="87">
        <v>1</v>
      </c>
      <c r="D90" s="88" t="s">
        <v>103</v>
      </c>
      <c r="E90" s="88" t="s">
        <v>200</v>
      </c>
      <c r="F90" s="88" t="s">
        <v>119</v>
      </c>
      <c r="G90" s="88" t="s">
        <v>117</v>
      </c>
      <c r="H90" s="88" t="s">
        <v>113</v>
      </c>
      <c r="I90" s="88" t="s">
        <v>105</v>
      </c>
      <c r="J90" s="88" t="s">
        <v>106</v>
      </c>
      <c r="K90" s="80" t="s">
        <v>107</v>
      </c>
      <c r="L90" s="95"/>
      <c r="M90" s="84" t="str">
        <f t="shared" si="25"/>
        <v>ELS002</v>
      </c>
      <c r="N90" s="98" t="s">
        <v>108</v>
      </c>
      <c r="O90" s="84" t="s">
        <v>217</v>
      </c>
      <c r="P90" s="71">
        <v>53878122</v>
      </c>
      <c r="Q90" s="71">
        <f t="shared" si="26"/>
        <v>70816073.780000001</v>
      </c>
      <c r="R90" s="71">
        <v>124694195.78</v>
      </c>
      <c r="S90" s="63">
        <v>146707458.95870852</v>
      </c>
      <c r="T90" s="63">
        <v>146707458.95870852</v>
      </c>
      <c r="U90" s="63">
        <v>153456002.07080913</v>
      </c>
      <c r="V90" s="101">
        <f t="shared" si="27"/>
        <v>160821890.17020798</v>
      </c>
      <c r="W90" s="63">
        <f t="shared" si="28"/>
        <v>168541340.89837795</v>
      </c>
    </row>
    <row r="91" spans="1:26" ht="16.5" customHeight="1" outlineLevel="3" x14ac:dyDescent="0.3">
      <c r="A91" s="85">
        <v>0</v>
      </c>
      <c r="B91" s="86">
        <v>0</v>
      </c>
      <c r="C91" s="87">
        <v>1</v>
      </c>
      <c r="D91" s="88" t="s">
        <v>103</v>
      </c>
      <c r="E91" s="88" t="s">
        <v>200</v>
      </c>
      <c r="F91" s="88" t="s">
        <v>135</v>
      </c>
      <c r="G91" s="88" t="s">
        <v>117</v>
      </c>
      <c r="H91" s="88" t="s">
        <v>113</v>
      </c>
      <c r="I91" s="88" t="s">
        <v>105</v>
      </c>
      <c r="J91" s="88" t="s">
        <v>106</v>
      </c>
      <c r="K91" s="80" t="s">
        <v>107</v>
      </c>
      <c r="L91" s="95"/>
      <c r="M91" s="84" t="str">
        <f t="shared" si="25"/>
        <v>ELO002</v>
      </c>
      <c r="N91" s="98" t="s">
        <v>108</v>
      </c>
      <c r="O91" s="84" t="s">
        <v>218</v>
      </c>
      <c r="P91" s="71">
        <v>30481941</v>
      </c>
      <c r="Q91" s="71">
        <f t="shared" si="26"/>
        <v>73465576.150000006</v>
      </c>
      <c r="R91" s="71">
        <v>103947517.15000001</v>
      </c>
      <c r="S91" s="63">
        <v>129934112.55931616</v>
      </c>
      <c r="T91" s="63">
        <v>129934112.55931616</v>
      </c>
      <c r="U91" s="63">
        <v>135911081.73704469</v>
      </c>
      <c r="V91" s="101">
        <f t="shared" si="27"/>
        <v>142434813.66042283</v>
      </c>
      <c r="W91" s="63">
        <f t="shared" si="28"/>
        <v>149271684.71612313</v>
      </c>
    </row>
    <row r="92" spans="1:26" ht="16.5" customHeight="1" outlineLevel="3" x14ac:dyDescent="0.3">
      <c r="A92" s="85">
        <v>0</v>
      </c>
      <c r="B92" s="86">
        <v>0</v>
      </c>
      <c r="C92" s="87">
        <v>1</v>
      </c>
      <c r="D92" s="88" t="s">
        <v>103</v>
      </c>
      <c r="E92" s="88" t="s">
        <v>200</v>
      </c>
      <c r="F92" s="88" t="s">
        <v>137</v>
      </c>
      <c r="G92" s="88" t="s">
        <v>117</v>
      </c>
      <c r="H92" s="88" t="s">
        <v>113</v>
      </c>
      <c r="I92" s="88" t="s">
        <v>105</v>
      </c>
      <c r="J92" s="88" t="s">
        <v>106</v>
      </c>
      <c r="K92" s="80" t="s">
        <v>107</v>
      </c>
      <c r="L92" s="95"/>
      <c r="M92" s="97" t="str">
        <f t="shared" si="25"/>
        <v>ELHP02</v>
      </c>
      <c r="N92" s="98" t="s">
        <v>108</v>
      </c>
      <c r="O92" s="109" t="s">
        <v>219</v>
      </c>
      <c r="P92" s="71">
        <v>54042942</v>
      </c>
      <c r="Q92" s="71">
        <f t="shared" si="26"/>
        <v>-4741436.3800000027</v>
      </c>
      <c r="R92" s="71">
        <v>49301505.619999997</v>
      </c>
      <c r="S92" s="63">
        <v>47334703.638191402</v>
      </c>
      <c r="T92" s="63">
        <v>47334703.638191402</v>
      </c>
      <c r="U92" s="63">
        <v>49512100.005548209</v>
      </c>
      <c r="V92" s="101">
        <f t="shared" si="27"/>
        <v>51888680.805814527</v>
      </c>
      <c r="W92" s="63">
        <f t="shared" si="28"/>
        <v>54379337.484493628</v>
      </c>
    </row>
    <row r="93" spans="1:26" s="54" customFormat="1" ht="16.5" customHeight="1" outlineLevel="3" x14ac:dyDescent="0.3">
      <c r="A93" s="103">
        <v>0</v>
      </c>
      <c r="B93" s="104">
        <v>0</v>
      </c>
      <c r="C93" s="105">
        <v>1</v>
      </c>
      <c r="D93" s="88" t="s">
        <v>103</v>
      </c>
      <c r="E93" s="88" t="s">
        <v>200</v>
      </c>
      <c r="F93" s="88" t="s">
        <v>139</v>
      </c>
      <c r="G93" s="88" t="s">
        <v>117</v>
      </c>
      <c r="H93" s="88" t="s">
        <v>113</v>
      </c>
      <c r="I93" s="88" t="s">
        <v>105</v>
      </c>
      <c r="J93" s="88" t="s">
        <v>106</v>
      </c>
      <c r="K93" s="106" t="s">
        <v>107</v>
      </c>
      <c r="L93" s="89"/>
      <c r="M93" s="107" t="str">
        <f t="shared" si="25"/>
        <v>ELHS02</v>
      </c>
      <c r="N93" s="98" t="s">
        <v>108</v>
      </c>
      <c r="O93" s="84" t="s">
        <v>220</v>
      </c>
      <c r="P93" s="71">
        <v>68328199</v>
      </c>
      <c r="Q93" s="71">
        <f t="shared" si="26"/>
        <v>-6536384.1799999997</v>
      </c>
      <c r="R93" s="71">
        <v>61791814.82</v>
      </c>
      <c r="S93" s="63">
        <v>60332063.287694007</v>
      </c>
      <c r="T93" s="63">
        <v>60332063.287694007</v>
      </c>
      <c r="U93" s="63">
        <v>63107338.198927931</v>
      </c>
      <c r="V93" s="101">
        <f t="shared" si="27"/>
        <v>66136490.432476476</v>
      </c>
      <c r="W93" s="63">
        <f t="shared" si="28"/>
        <v>69311041.973235354</v>
      </c>
    </row>
    <row r="94" spans="1:26" ht="16.5" customHeight="1" outlineLevel="3" x14ac:dyDescent="0.3">
      <c r="A94" s="85">
        <v>0</v>
      </c>
      <c r="B94" s="86">
        <v>0</v>
      </c>
      <c r="C94" s="87">
        <v>1</v>
      </c>
      <c r="D94" s="88" t="s">
        <v>103</v>
      </c>
      <c r="E94" s="88" t="s">
        <v>200</v>
      </c>
      <c r="F94" s="88" t="s">
        <v>141</v>
      </c>
      <c r="G94" s="88" t="s">
        <v>117</v>
      </c>
      <c r="H94" s="88" t="s">
        <v>113</v>
      </c>
      <c r="I94" s="88" t="s">
        <v>105</v>
      </c>
      <c r="J94" s="88" t="s">
        <v>106</v>
      </c>
      <c r="K94" s="80" t="s">
        <v>107</v>
      </c>
      <c r="L94" s="95"/>
      <c r="M94" s="84" t="str">
        <f t="shared" si="25"/>
        <v>ELHO02</v>
      </c>
      <c r="N94" s="98"/>
      <c r="O94" s="84" t="s">
        <v>221</v>
      </c>
      <c r="P94" s="71">
        <v>58177946</v>
      </c>
      <c r="Q94" s="71">
        <f t="shared" si="26"/>
        <v>-4345016.18</v>
      </c>
      <c r="R94" s="71">
        <v>53832929.82</v>
      </c>
      <c r="S94" s="63">
        <v>49946867.441949919</v>
      </c>
      <c r="T94" s="63">
        <v>49946867.441949919</v>
      </c>
      <c r="U94" s="63">
        <v>52244423.344279617</v>
      </c>
      <c r="V94" s="101">
        <f t="shared" si="27"/>
        <v>54752155.66480504</v>
      </c>
      <c r="W94" s="63">
        <f t="shared" si="28"/>
        <v>57380259.13671568</v>
      </c>
    </row>
    <row r="95" spans="1:26" s="54" customFormat="1" ht="16.5" customHeight="1" outlineLevel="3" x14ac:dyDescent="0.3">
      <c r="A95" s="103">
        <v>0</v>
      </c>
      <c r="B95" s="104">
        <v>0</v>
      </c>
      <c r="C95" s="105">
        <v>1</v>
      </c>
      <c r="D95" s="88" t="s">
        <v>103</v>
      </c>
      <c r="E95" s="88" t="s">
        <v>200</v>
      </c>
      <c r="F95" s="88" t="s">
        <v>143</v>
      </c>
      <c r="G95" s="88" t="s">
        <v>117</v>
      </c>
      <c r="H95" s="88" t="s">
        <v>113</v>
      </c>
      <c r="I95" s="88" t="s">
        <v>105</v>
      </c>
      <c r="J95" s="88" t="s">
        <v>106</v>
      </c>
      <c r="K95" s="106" t="s">
        <v>107</v>
      </c>
      <c r="L95" s="89"/>
      <c r="M95" s="107" t="str">
        <f t="shared" si="25"/>
        <v>CHARGE</v>
      </c>
      <c r="N95" s="98" t="s">
        <v>108</v>
      </c>
      <c r="O95" s="84" t="s">
        <v>222</v>
      </c>
      <c r="P95" s="71" t="s">
        <v>210</v>
      </c>
      <c r="Q95" s="71"/>
      <c r="R95" s="71" t="s">
        <v>210</v>
      </c>
      <c r="S95" s="63">
        <v>4668134.4792719996</v>
      </c>
      <c r="T95" s="63">
        <v>4668134.4792719996</v>
      </c>
      <c r="U95" s="63">
        <v>4882868.6653185114</v>
      </c>
      <c r="V95" s="101">
        <f t="shared" si="27"/>
        <v>5117246.3612537999</v>
      </c>
      <c r="W95" s="63">
        <f t="shared" si="28"/>
        <v>5362874.1865939824</v>
      </c>
    </row>
    <row r="96" spans="1:26" s="54" customFormat="1" ht="16.5" customHeight="1" outlineLevel="3" x14ac:dyDescent="0.3">
      <c r="A96" s="103">
        <v>0</v>
      </c>
      <c r="B96" s="104">
        <v>0</v>
      </c>
      <c r="C96" s="105">
        <v>1</v>
      </c>
      <c r="D96" s="88" t="s">
        <v>103</v>
      </c>
      <c r="E96" s="88" t="s">
        <v>200</v>
      </c>
      <c r="F96" s="88" t="s">
        <v>162</v>
      </c>
      <c r="G96" s="88" t="s">
        <v>117</v>
      </c>
      <c r="H96" s="88" t="s">
        <v>113</v>
      </c>
      <c r="I96" s="88" t="s">
        <v>105</v>
      </c>
      <c r="J96" s="88" t="s">
        <v>106</v>
      </c>
      <c r="K96" s="106" t="s">
        <v>107</v>
      </c>
      <c r="L96" s="89"/>
      <c r="M96" s="84" t="s">
        <v>211</v>
      </c>
      <c r="N96" s="98"/>
      <c r="O96" s="84" t="s">
        <v>223</v>
      </c>
      <c r="P96" s="71">
        <v>67011564</v>
      </c>
      <c r="Q96" s="71">
        <f t="shared" ref="Q96:Q97" si="29">+R96-P96</f>
        <v>2030878</v>
      </c>
      <c r="R96" s="71">
        <v>69042442</v>
      </c>
      <c r="S96" s="63">
        <v>69245795.45851779</v>
      </c>
      <c r="T96" s="63">
        <v>69245795.45851779</v>
      </c>
      <c r="U96" s="63">
        <v>72431102.049609616</v>
      </c>
      <c r="V96" s="101">
        <f t="shared" si="27"/>
        <v>75907794.947990879</v>
      </c>
      <c r="W96" s="63">
        <f t="shared" si="28"/>
        <v>79551369.10549444</v>
      </c>
    </row>
    <row r="97" spans="1:26" ht="16.5" customHeight="1" outlineLevel="3" x14ac:dyDescent="0.3">
      <c r="A97" s="85">
        <v>0</v>
      </c>
      <c r="B97" s="86">
        <v>0</v>
      </c>
      <c r="C97" s="87">
        <v>1</v>
      </c>
      <c r="D97" s="88" t="s">
        <v>103</v>
      </c>
      <c r="E97" s="88" t="s">
        <v>200</v>
      </c>
      <c r="F97" s="88" t="s">
        <v>213</v>
      </c>
      <c r="G97" s="88" t="s">
        <v>117</v>
      </c>
      <c r="H97" s="88" t="s">
        <v>113</v>
      </c>
      <c r="I97" s="88" t="s">
        <v>105</v>
      </c>
      <c r="J97" s="88" t="s">
        <v>106</v>
      </c>
      <c r="K97" s="80" t="s">
        <v>107</v>
      </c>
      <c r="L97" s="95"/>
      <c r="M97" s="97" t="str">
        <f>RIGHT(O97,6)</f>
        <v>ELK002</v>
      </c>
      <c r="N97" s="98" t="s">
        <v>108</v>
      </c>
      <c r="O97" s="109" t="s">
        <v>224</v>
      </c>
      <c r="P97" s="71">
        <v>58285287</v>
      </c>
      <c r="Q97" s="71">
        <f t="shared" si="29"/>
        <v>99377298</v>
      </c>
      <c r="R97" s="71">
        <v>157662585</v>
      </c>
      <c r="S97" s="63">
        <v>153860622.86754543</v>
      </c>
      <c r="T97" s="63">
        <v>153860622.86754543</v>
      </c>
      <c r="U97" s="63">
        <v>160938211.51945251</v>
      </c>
      <c r="V97" s="101">
        <f t="shared" si="27"/>
        <v>168663245.67238623</v>
      </c>
      <c r="W97" s="63">
        <f t="shared" si="28"/>
        <v>176759081.46466076</v>
      </c>
    </row>
    <row r="98" spans="1:26" s="54" customFormat="1" ht="16.5" customHeight="1" outlineLevel="3" x14ac:dyDescent="0.3">
      <c r="A98" s="85">
        <v>0</v>
      </c>
      <c r="B98" s="86">
        <v>0</v>
      </c>
      <c r="C98" s="87">
        <v>1</v>
      </c>
      <c r="D98" s="88" t="s">
        <v>103</v>
      </c>
      <c r="E98" s="88" t="s">
        <v>225</v>
      </c>
      <c r="F98" s="88" t="s">
        <v>122</v>
      </c>
      <c r="G98" s="88" t="s">
        <v>117</v>
      </c>
      <c r="H98" s="88" t="s">
        <v>113</v>
      </c>
      <c r="I98" s="88" t="s">
        <v>105</v>
      </c>
      <c r="J98" s="88" t="s">
        <v>106</v>
      </c>
      <c r="K98" s="80" t="s">
        <v>107</v>
      </c>
      <c r="L98" s="89"/>
      <c r="M98" s="84"/>
      <c r="N98" s="91"/>
      <c r="O98" s="94" t="s">
        <v>226</v>
      </c>
      <c r="P98" s="75"/>
      <c r="Q98" s="75"/>
      <c r="R98" s="75"/>
      <c r="S98" s="75"/>
      <c r="T98" s="75"/>
      <c r="U98" s="75"/>
      <c r="V98" s="75"/>
      <c r="W98" s="75"/>
    </row>
    <row r="99" spans="1:26" ht="16.5" customHeight="1" outlineLevel="3" x14ac:dyDescent="0.3">
      <c r="A99" s="85">
        <v>0</v>
      </c>
      <c r="B99" s="86">
        <v>0</v>
      </c>
      <c r="C99" s="87">
        <v>1</v>
      </c>
      <c r="D99" s="88" t="s">
        <v>103</v>
      </c>
      <c r="E99" s="88" t="s">
        <v>225</v>
      </c>
      <c r="F99" s="88" t="s">
        <v>116</v>
      </c>
      <c r="G99" s="88" t="s">
        <v>117</v>
      </c>
      <c r="H99" s="88" t="s">
        <v>113</v>
      </c>
      <c r="I99" s="88" t="s">
        <v>105</v>
      </c>
      <c r="J99" s="88" t="s">
        <v>106</v>
      </c>
      <c r="K99" s="80" t="s">
        <v>107</v>
      </c>
      <c r="L99" s="95"/>
      <c r="M99" s="84" t="str">
        <f t="shared" ref="M99:M105" si="30">RIGHT(O99,6)</f>
        <v>ELP003</v>
      </c>
      <c r="N99" s="98" t="s">
        <v>108</v>
      </c>
      <c r="O99" s="84" t="s">
        <v>227</v>
      </c>
      <c r="P99" s="71">
        <v>31100312</v>
      </c>
      <c r="Q99" s="71">
        <f t="shared" ref="Q99:Q123" si="31">+R99-P99</f>
        <v>1353708</v>
      </c>
      <c r="R99" s="71">
        <v>32454020</v>
      </c>
      <c r="S99" s="63">
        <v>34535980.747440338</v>
      </c>
      <c r="T99" s="63">
        <v>34535980.747440338</v>
      </c>
      <c r="U99" s="63">
        <v>36124635.861822598</v>
      </c>
      <c r="V99" s="101">
        <v>37858618</v>
      </c>
      <c r="W99" s="63">
        <f t="shared" ref="W99:W107" si="32">V99*(1+$W$2)</f>
        <v>39675831.664000005</v>
      </c>
      <c r="Z99" s="33"/>
    </row>
    <row r="100" spans="1:26" ht="16.5" customHeight="1" outlineLevel="3" x14ac:dyDescent="0.3">
      <c r="A100" s="85">
        <v>0</v>
      </c>
      <c r="B100" s="86">
        <v>0</v>
      </c>
      <c r="C100" s="87">
        <v>1</v>
      </c>
      <c r="D100" s="88" t="s">
        <v>103</v>
      </c>
      <c r="E100" s="88" t="s">
        <v>225</v>
      </c>
      <c r="F100" s="88" t="s">
        <v>119</v>
      </c>
      <c r="G100" s="88" t="s">
        <v>117</v>
      </c>
      <c r="H100" s="88" t="s">
        <v>113</v>
      </c>
      <c r="I100" s="88" t="s">
        <v>105</v>
      </c>
      <c r="J100" s="88" t="s">
        <v>106</v>
      </c>
      <c r="K100" s="80" t="s">
        <v>107</v>
      </c>
      <c r="L100" s="95"/>
      <c r="M100" s="84" t="str">
        <f t="shared" si="30"/>
        <v>ELS003</v>
      </c>
      <c r="N100" s="98" t="s">
        <v>108</v>
      </c>
      <c r="O100" s="84" t="s">
        <v>228</v>
      </c>
      <c r="P100" s="71">
        <v>52494200</v>
      </c>
      <c r="Q100" s="71">
        <f t="shared" si="31"/>
        <v>4477304</v>
      </c>
      <c r="R100" s="71">
        <v>56971504</v>
      </c>
      <c r="S100" s="63">
        <v>56200955.678428441</v>
      </c>
      <c r="T100" s="63">
        <v>56200955.678428441</v>
      </c>
      <c r="U100" s="63">
        <v>58786199.639636151</v>
      </c>
      <c r="V100" s="101">
        <v>61607937</v>
      </c>
      <c r="W100" s="63">
        <f t="shared" si="32"/>
        <v>64565117.976000004</v>
      </c>
    </row>
    <row r="101" spans="1:26" ht="16.5" customHeight="1" outlineLevel="3" x14ac:dyDescent="0.3">
      <c r="A101" s="85">
        <v>0</v>
      </c>
      <c r="B101" s="86">
        <v>0</v>
      </c>
      <c r="C101" s="87">
        <v>1</v>
      </c>
      <c r="D101" s="88" t="s">
        <v>103</v>
      </c>
      <c r="E101" s="88" t="s">
        <v>225</v>
      </c>
      <c r="F101" s="88" t="s">
        <v>135</v>
      </c>
      <c r="G101" s="88" t="s">
        <v>117</v>
      </c>
      <c r="H101" s="88" t="s">
        <v>113</v>
      </c>
      <c r="I101" s="88" t="s">
        <v>105</v>
      </c>
      <c r="J101" s="88" t="s">
        <v>106</v>
      </c>
      <c r="K101" s="80" t="s">
        <v>107</v>
      </c>
      <c r="L101" s="95"/>
      <c r="M101" s="84" t="str">
        <f t="shared" si="30"/>
        <v>ELO003</v>
      </c>
      <c r="N101" s="98" t="s">
        <v>108</v>
      </c>
      <c r="O101" s="84" t="s">
        <v>229</v>
      </c>
      <c r="P101" s="71">
        <v>40857768</v>
      </c>
      <c r="Q101" s="71">
        <f t="shared" si="31"/>
        <v>8143537</v>
      </c>
      <c r="R101" s="71">
        <v>49001305</v>
      </c>
      <c r="S101" s="63">
        <v>44380357.555518717</v>
      </c>
      <c r="T101" s="63">
        <v>44380357.555518717</v>
      </c>
      <c r="U101" s="63">
        <v>46421854.003072582</v>
      </c>
      <c r="V101" s="101">
        <v>48650102.119999997</v>
      </c>
      <c r="W101" s="63">
        <f t="shared" si="32"/>
        <v>50985307.021760002</v>
      </c>
    </row>
    <row r="102" spans="1:26" ht="16.5" customHeight="1" outlineLevel="3" x14ac:dyDescent="0.3">
      <c r="A102" s="85">
        <v>0</v>
      </c>
      <c r="B102" s="86">
        <v>0</v>
      </c>
      <c r="C102" s="87">
        <v>1</v>
      </c>
      <c r="D102" s="88" t="s">
        <v>103</v>
      </c>
      <c r="E102" s="88" t="s">
        <v>225</v>
      </c>
      <c r="F102" s="88" t="s">
        <v>137</v>
      </c>
      <c r="G102" s="88" t="s">
        <v>117</v>
      </c>
      <c r="H102" s="88" t="s">
        <v>113</v>
      </c>
      <c r="I102" s="88" t="s">
        <v>105</v>
      </c>
      <c r="J102" s="88" t="s">
        <v>106</v>
      </c>
      <c r="K102" s="80" t="s">
        <v>107</v>
      </c>
      <c r="L102" s="95"/>
      <c r="M102" s="84" t="str">
        <f t="shared" si="30"/>
        <v>ELHPO3</v>
      </c>
      <c r="N102" s="98" t="s">
        <v>108</v>
      </c>
      <c r="O102" s="84" t="s">
        <v>230</v>
      </c>
      <c r="P102" s="71">
        <v>23630429</v>
      </c>
      <c r="Q102" s="71">
        <f t="shared" si="31"/>
        <v>-1800391</v>
      </c>
      <c r="R102" s="71">
        <v>21830038</v>
      </c>
      <c r="S102" s="63">
        <v>20076467.457919262</v>
      </c>
      <c r="T102" s="63">
        <v>20076467.457919262</v>
      </c>
      <c r="U102" s="63">
        <v>20999984.960983548</v>
      </c>
      <c r="V102" s="101">
        <v>22007984.23911076</v>
      </c>
      <c r="W102" s="63">
        <f t="shared" si="32"/>
        <v>23064367.482588079</v>
      </c>
    </row>
    <row r="103" spans="1:26" ht="16.5" customHeight="1" outlineLevel="3" x14ac:dyDescent="0.3">
      <c r="A103" s="85">
        <v>0</v>
      </c>
      <c r="B103" s="86">
        <v>0</v>
      </c>
      <c r="C103" s="87">
        <v>1</v>
      </c>
      <c r="D103" s="88" t="s">
        <v>103</v>
      </c>
      <c r="E103" s="88" t="s">
        <v>225</v>
      </c>
      <c r="F103" s="88" t="s">
        <v>139</v>
      </c>
      <c r="G103" s="88" t="s">
        <v>117</v>
      </c>
      <c r="H103" s="88" t="s">
        <v>113</v>
      </c>
      <c r="I103" s="88" t="s">
        <v>105</v>
      </c>
      <c r="J103" s="88" t="s">
        <v>106</v>
      </c>
      <c r="K103" s="80" t="s">
        <v>107</v>
      </c>
      <c r="L103" s="95"/>
      <c r="M103" s="84" t="str">
        <f t="shared" si="30"/>
        <v>ELHS03</v>
      </c>
      <c r="N103" s="98" t="s">
        <v>108</v>
      </c>
      <c r="O103" s="84" t="s">
        <v>231</v>
      </c>
      <c r="P103" s="71">
        <v>28655235</v>
      </c>
      <c r="Q103" s="71">
        <f t="shared" si="31"/>
        <v>-2475526</v>
      </c>
      <c r="R103" s="71">
        <v>26179709</v>
      </c>
      <c r="S103" s="63">
        <v>25416152.763165668</v>
      </c>
      <c r="T103" s="63">
        <v>25416152.763165668</v>
      </c>
      <c r="U103" s="63">
        <v>26585295.79027129</v>
      </c>
      <c r="V103" s="101">
        <v>27861389.988204312</v>
      </c>
      <c r="W103" s="63">
        <f t="shared" si="32"/>
        <v>29198736.707638118</v>
      </c>
    </row>
    <row r="104" spans="1:26" ht="16.5" customHeight="1" outlineLevel="3" x14ac:dyDescent="0.3">
      <c r="A104" s="85">
        <v>0</v>
      </c>
      <c r="B104" s="86">
        <v>0</v>
      </c>
      <c r="C104" s="87">
        <v>1</v>
      </c>
      <c r="D104" s="88" t="s">
        <v>103</v>
      </c>
      <c r="E104" s="88" t="s">
        <v>225</v>
      </c>
      <c r="F104" s="88" t="s">
        <v>141</v>
      </c>
      <c r="G104" s="88" t="s">
        <v>117</v>
      </c>
      <c r="H104" s="88" t="s">
        <v>113</v>
      </c>
      <c r="I104" s="88" t="s">
        <v>105</v>
      </c>
      <c r="J104" s="88" t="s">
        <v>106</v>
      </c>
      <c r="K104" s="80" t="s">
        <v>107</v>
      </c>
      <c r="L104" s="95"/>
      <c r="M104" s="84" t="str">
        <f t="shared" si="30"/>
        <v>ELHO03</v>
      </c>
      <c r="N104" s="98" t="s">
        <v>108</v>
      </c>
      <c r="O104" s="84" t="s">
        <v>232</v>
      </c>
      <c r="P104" s="71">
        <v>22540039</v>
      </c>
      <c r="Q104" s="71">
        <f t="shared" si="31"/>
        <v>51421</v>
      </c>
      <c r="R104" s="71">
        <v>22591460</v>
      </c>
      <c r="S104" s="63">
        <v>19526858.039235797</v>
      </c>
      <c r="T104" s="63">
        <v>19526858.039235797</v>
      </c>
      <c r="U104" s="63">
        <v>20425093.509040643</v>
      </c>
      <c r="V104" s="101">
        <v>21405497.997474596</v>
      </c>
      <c r="W104" s="63">
        <f t="shared" si="32"/>
        <v>22432961.901353378</v>
      </c>
    </row>
    <row r="105" spans="1:26" ht="16.5" customHeight="1" outlineLevel="3" x14ac:dyDescent="0.3">
      <c r="A105" s="85">
        <v>0</v>
      </c>
      <c r="B105" s="86">
        <v>0</v>
      </c>
      <c r="C105" s="87">
        <v>1</v>
      </c>
      <c r="D105" s="88" t="s">
        <v>103</v>
      </c>
      <c r="E105" s="88" t="s">
        <v>225</v>
      </c>
      <c r="F105" s="88" t="s">
        <v>143</v>
      </c>
      <c r="G105" s="88" t="s">
        <v>117</v>
      </c>
      <c r="H105" s="88" t="s">
        <v>113</v>
      </c>
      <c r="I105" s="88" t="s">
        <v>105</v>
      </c>
      <c r="J105" s="88" t="s">
        <v>106</v>
      </c>
      <c r="K105" s="80" t="s">
        <v>107</v>
      </c>
      <c r="L105" s="95"/>
      <c r="M105" s="84" t="str">
        <f t="shared" si="30"/>
        <v>CHARGE</v>
      </c>
      <c r="N105" s="98"/>
      <c r="O105" s="84" t="s">
        <v>233</v>
      </c>
      <c r="P105" s="71">
        <v>0</v>
      </c>
      <c r="Q105" s="71">
        <f t="shared" si="31"/>
        <v>0</v>
      </c>
      <c r="R105" s="71">
        <v>0</v>
      </c>
      <c r="S105" s="63">
        <v>11212959.681</v>
      </c>
      <c r="T105" s="63">
        <v>11212959.681</v>
      </c>
      <c r="U105" s="63">
        <v>11728755.826326</v>
      </c>
      <c r="V105" s="101">
        <v>12291736.105989648</v>
      </c>
      <c r="W105" s="63">
        <f t="shared" si="32"/>
        <v>12881739.439077152</v>
      </c>
    </row>
    <row r="106" spans="1:26" ht="16.5" customHeight="1" outlineLevel="3" x14ac:dyDescent="0.3">
      <c r="A106" s="85">
        <v>0</v>
      </c>
      <c r="B106" s="86">
        <v>0</v>
      </c>
      <c r="C106" s="87">
        <v>1</v>
      </c>
      <c r="D106" s="88" t="s">
        <v>103</v>
      </c>
      <c r="E106" s="88" t="s">
        <v>225</v>
      </c>
      <c r="F106" s="88" t="s">
        <v>162</v>
      </c>
      <c r="G106" s="88" t="s">
        <v>117</v>
      </c>
      <c r="H106" s="88" t="s">
        <v>113</v>
      </c>
      <c r="I106" s="88" t="s">
        <v>105</v>
      </c>
      <c r="J106" s="88" t="s">
        <v>106</v>
      </c>
      <c r="K106" s="80" t="s">
        <v>107</v>
      </c>
      <c r="L106" s="95"/>
      <c r="M106" s="84" t="s">
        <v>211</v>
      </c>
      <c r="N106" s="98"/>
      <c r="O106" s="84" t="s">
        <v>234</v>
      </c>
      <c r="P106" s="71">
        <v>40479664</v>
      </c>
      <c r="Q106" s="71">
        <f t="shared" si="31"/>
        <v>3059154</v>
      </c>
      <c r="R106" s="71">
        <v>43538818</v>
      </c>
      <c r="S106" s="63">
        <v>34346448.283802956</v>
      </c>
      <c r="T106" s="63">
        <v>34346448.283802956</v>
      </c>
      <c r="U106" s="63">
        <v>35926384.904857896</v>
      </c>
      <c r="V106" s="101">
        <v>37650851.380291075</v>
      </c>
      <c r="W106" s="63">
        <f t="shared" si="32"/>
        <v>39458092.246545047</v>
      </c>
    </row>
    <row r="107" spans="1:26" ht="16.5" customHeight="1" outlineLevel="3" x14ac:dyDescent="0.3">
      <c r="A107" s="85">
        <v>0</v>
      </c>
      <c r="B107" s="86">
        <v>0</v>
      </c>
      <c r="C107" s="87">
        <v>1</v>
      </c>
      <c r="D107" s="88" t="s">
        <v>103</v>
      </c>
      <c r="E107" s="88" t="s">
        <v>225</v>
      </c>
      <c r="F107" s="88" t="s">
        <v>213</v>
      </c>
      <c r="G107" s="88" t="s">
        <v>117</v>
      </c>
      <c r="H107" s="88" t="s">
        <v>113</v>
      </c>
      <c r="I107" s="88" t="s">
        <v>105</v>
      </c>
      <c r="J107" s="88" t="s">
        <v>106</v>
      </c>
      <c r="K107" s="80" t="s">
        <v>107</v>
      </c>
      <c r="L107" s="95"/>
      <c r="M107" s="84" t="s">
        <v>64</v>
      </c>
      <c r="N107" s="98" t="s">
        <v>108</v>
      </c>
      <c r="O107" s="84" t="s">
        <v>235</v>
      </c>
      <c r="P107" s="71">
        <v>67503140</v>
      </c>
      <c r="Q107" s="71">
        <f t="shared" si="31"/>
        <v>50065991</v>
      </c>
      <c r="R107" s="71">
        <v>117569131</v>
      </c>
      <c r="S107" s="63">
        <v>75196272.801194102</v>
      </c>
      <c r="T107" s="63">
        <v>75196272.801194102</v>
      </c>
      <c r="U107" s="63">
        <v>78655301.350049034</v>
      </c>
      <c r="V107" s="101">
        <v>82430755.814851388</v>
      </c>
      <c r="W107" s="63">
        <f t="shared" si="32"/>
        <v>86387432.093964264</v>
      </c>
    </row>
    <row r="108" spans="1:26" s="54" customFormat="1" ht="16.5" customHeight="1" outlineLevel="3" x14ac:dyDescent="0.3">
      <c r="A108" s="85">
        <v>0</v>
      </c>
      <c r="B108" s="86">
        <v>0</v>
      </c>
      <c r="C108" s="87">
        <v>1</v>
      </c>
      <c r="D108" s="88" t="s">
        <v>103</v>
      </c>
      <c r="E108" s="88" t="s">
        <v>236</v>
      </c>
      <c r="F108" s="88" t="s">
        <v>122</v>
      </c>
      <c r="G108" s="88" t="s">
        <v>117</v>
      </c>
      <c r="H108" s="88" t="s">
        <v>113</v>
      </c>
      <c r="I108" s="88" t="s">
        <v>105</v>
      </c>
      <c r="J108" s="88" t="s">
        <v>106</v>
      </c>
      <c r="K108" s="80" t="s">
        <v>107</v>
      </c>
      <c r="L108" s="89"/>
      <c r="M108" s="84"/>
      <c r="N108" s="91"/>
      <c r="O108" s="94" t="s">
        <v>237</v>
      </c>
      <c r="P108" s="75"/>
      <c r="Q108" s="75"/>
      <c r="R108" s="75"/>
      <c r="S108" s="75"/>
      <c r="T108" s="75"/>
      <c r="U108" s="75"/>
      <c r="V108" s="75"/>
      <c r="W108" s="75"/>
    </row>
    <row r="109" spans="1:26" s="54" customFormat="1" ht="16.5" customHeight="1" outlineLevel="3" x14ac:dyDescent="0.3">
      <c r="A109" s="103">
        <v>0</v>
      </c>
      <c r="B109" s="104">
        <v>0</v>
      </c>
      <c r="C109" s="105">
        <v>1</v>
      </c>
      <c r="D109" s="88" t="s">
        <v>103</v>
      </c>
      <c r="E109" s="88" t="s">
        <v>236</v>
      </c>
      <c r="F109" s="88" t="s">
        <v>116</v>
      </c>
      <c r="G109" s="88" t="s">
        <v>117</v>
      </c>
      <c r="H109" s="88" t="s">
        <v>113</v>
      </c>
      <c r="I109" s="88" t="s">
        <v>105</v>
      </c>
      <c r="J109" s="88" t="s">
        <v>106</v>
      </c>
      <c r="K109" s="106" t="s">
        <v>107</v>
      </c>
      <c r="L109" s="89"/>
      <c r="M109" s="84" t="s">
        <v>238</v>
      </c>
      <c r="N109" s="73" t="s">
        <v>108</v>
      </c>
      <c r="O109" s="73" t="s">
        <v>239</v>
      </c>
      <c r="P109" s="71">
        <v>0</v>
      </c>
      <c r="Q109" s="71">
        <f t="shared" si="31"/>
        <v>384955.64</v>
      </c>
      <c r="R109" s="71">
        <v>384955.64</v>
      </c>
      <c r="S109" s="63">
        <v>594591.86040677328</v>
      </c>
      <c r="T109" s="63">
        <v>594591.86040677328</v>
      </c>
      <c r="U109" s="63">
        <v>621943.08598548488</v>
      </c>
      <c r="V109" s="101">
        <f>U109*(1+$V$2)</f>
        <v>651796.35411278822</v>
      </c>
      <c r="W109" s="63">
        <f>V109*(1+$W$2)</f>
        <v>683082.57911020203</v>
      </c>
      <c r="Z109" s="93"/>
    </row>
    <row r="110" spans="1:26" s="54" customFormat="1" ht="16.5" customHeight="1" outlineLevel="3" x14ac:dyDescent="0.3">
      <c r="A110" s="103">
        <v>0</v>
      </c>
      <c r="B110" s="104">
        <v>0</v>
      </c>
      <c r="C110" s="105">
        <v>1</v>
      </c>
      <c r="D110" s="88" t="s">
        <v>103</v>
      </c>
      <c r="E110" s="88" t="s">
        <v>236</v>
      </c>
      <c r="F110" s="88" t="s">
        <v>119</v>
      </c>
      <c r="G110" s="88" t="s">
        <v>117</v>
      </c>
      <c r="H110" s="88" t="s">
        <v>113</v>
      </c>
      <c r="I110" s="88" t="s">
        <v>105</v>
      </c>
      <c r="J110" s="88" t="s">
        <v>106</v>
      </c>
      <c r="K110" s="106" t="s">
        <v>107</v>
      </c>
      <c r="L110" s="89"/>
      <c r="M110" s="84" t="s">
        <v>238</v>
      </c>
      <c r="N110" s="73"/>
      <c r="O110" s="84" t="s">
        <v>240</v>
      </c>
      <c r="P110" s="71">
        <v>0</v>
      </c>
      <c r="Q110" s="71">
        <f t="shared" si="31"/>
        <v>128318.55</v>
      </c>
      <c r="R110" s="71">
        <v>128318.55</v>
      </c>
      <c r="S110" s="63">
        <v>138540.7445749607</v>
      </c>
      <c r="T110" s="63">
        <v>138540.7445749607</v>
      </c>
      <c r="U110" s="63">
        <v>144913.61882540889</v>
      </c>
      <c r="V110" s="101">
        <f>U110*(1+$V$2)</f>
        <v>151869.47252902851</v>
      </c>
      <c r="W110" s="63">
        <f>V110*(1+$W$2)</f>
        <v>159159.20721042188</v>
      </c>
    </row>
    <row r="111" spans="1:26" s="54" customFormat="1" ht="16.5" customHeight="1" outlineLevel="3" x14ac:dyDescent="0.3">
      <c r="A111" s="85">
        <v>0</v>
      </c>
      <c r="B111" s="86">
        <v>0</v>
      </c>
      <c r="C111" s="87">
        <v>1</v>
      </c>
      <c r="D111" s="88" t="s">
        <v>103</v>
      </c>
      <c r="E111" s="88" t="s">
        <v>241</v>
      </c>
      <c r="F111" s="88" t="s">
        <v>122</v>
      </c>
      <c r="G111" s="88" t="s">
        <v>117</v>
      </c>
      <c r="H111" s="88" t="s">
        <v>113</v>
      </c>
      <c r="I111" s="88" t="s">
        <v>105</v>
      </c>
      <c r="J111" s="88" t="s">
        <v>106</v>
      </c>
      <c r="K111" s="80" t="s">
        <v>107</v>
      </c>
      <c r="L111" s="89"/>
      <c r="M111" s="84"/>
      <c r="N111" s="91"/>
      <c r="O111" s="94" t="s">
        <v>242</v>
      </c>
      <c r="P111" s="75"/>
      <c r="Q111" s="75"/>
      <c r="R111" s="75"/>
      <c r="S111" s="75"/>
      <c r="T111" s="75"/>
      <c r="U111" s="75"/>
      <c r="V111" s="75"/>
      <c r="W111" s="75"/>
    </row>
    <row r="112" spans="1:26" ht="16.5" customHeight="1" outlineLevel="3" x14ac:dyDescent="0.3">
      <c r="A112" s="85">
        <v>0</v>
      </c>
      <c r="B112" s="86">
        <v>0</v>
      </c>
      <c r="C112" s="87">
        <v>1</v>
      </c>
      <c r="D112" s="88" t="s">
        <v>103</v>
      </c>
      <c r="E112" s="88" t="s">
        <v>241</v>
      </c>
      <c r="F112" s="88" t="s">
        <v>116</v>
      </c>
      <c r="G112" s="88" t="s">
        <v>117</v>
      </c>
      <c r="H112" s="88" t="s">
        <v>113</v>
      </c>
      <c r="I112" s="88" t="s">
        <v>105</v>
      </c>
      <c r="J112" s="88" t="s">
        <v>106</v>
      </c>
      <c r="K112" s="80" t="s">
        <v>107</v>
      </c>
      <c r="L112" s="95"/>
      <c r="M112" s="84" t="str">
        <f t="shared" ref="M112:M117" si="33">RIGHT(O112,6)</f>
        <v>CENP01</v>
      </c>
      <c r="N112" s="98" t="s">
        <v>108</v>
      </c>
      <c r="O112" s="84" t="s">
        <v>243</v>
      </c>
      <c r="P112" s="71">
        <v>131117</v>
      </c>
      <c r="Q112" s="71">
        <f t="shared" si="31"/>
        <v>155779</v>
      </c>
      <c r="R112" s="71">
        <v>286896</v>
      </c>
      <c r="S112" s="63">
        <v>280076.93841688801</v>
      </c>
      <c r="T112" s="63">
        <v>280076.93841688801</v>
      </c>
      <c r="U112" s="63">
        <v>292960.47758406488</v>
      </c>
      <c r="V112" s="101">
        <f t="shared" ref="V112:V117" si="34">U112*(1+$V$2)</f>
        <v>307022.58050809999</v>
      </c>
      <c r="W112" s="63">
        <f t="shared" ref="W112:W117" si="35">V112*(1+$W$2)</f>
        <v>321759.6643724888</v>
      </c>
      <c r="Z112" s="33"/>
    </row>
    <row r="113" spans="1:26" s="54" customFormat="1" ht="16.5" customHeight="1" outlineLevel="3" x14ac:dyDescent="0.3">
      <c r="A113" s="103">
        <v>0</v>
      </c>
      <c r="B113" s="104">
        <v>0</v>
      </c>
      <c r="C113" s="105">
        <v>1</v>
      </c>
      <c r="D113" s="88" t="s">
        <v>103</v>
      </c>
      <c r="E113" s="88" t="s">
        <v>241</v>
      </c>
      <c r="F113" s="88" t="s">
        <v>119</v>
      </c>
      <c r="G113" s="88" t="s">
        <v>117</v>
      </c>
      <c r="H113" s="88" t="s">
        <v>113</v>
      </c>
      <c r="I113" s="88" t="s">
        <v>105</v>
      </c>
      <c r="J113" s="88" t="s">
        <v>106</v>
      </c>
      <c r="K113" s="106" t="s">
        <v>107</v>
      </c>
      <c r="L113" s="89"/>
      <c r="M113" s="107" t="str">
        <f t="shared" si="33"/>
        <v>CENS01</v>
      </c>
      <c r="N113" s="98" t="s">
        <v>108</v>
      </c>
      <c r="O113" s="84" t="s">
        <v>244</v>
      </c>
      <c r="P113" s="71">
        <v>185068</v>
      </c>
      <c r="Q113" s="71">
        <f t="shared" si="31"/>
        <v>258177</v>
      </c>
      <c r="R113" s="71">
        <v>443245</v>
      </c>
      <c r="S113" s="63">
        <v>415901.60870212509</v>
      </c>
      <c r="T113" s="63">
        <v>415901.60870212509</v>
      </c>
      <c r="U113" s="63">
        <v>435033.08270242286</v>
      </c>
      <c r="V113" s="101">
        <f t="shared" si="34"/>
        <v>455914.67067213915</v>
      </c>
      <c r="W113" s="63">
        <f t="shared" si="35"/>
        <v>477798.57486440183</v>
      </c>
    </row>
    <row r="114" spans="1:26" ht="16.5" customHeight="1" outlineLevel="3" x14ac:dyDescent="0.3">
      <c r="A114" s="85">
        <v>0</v>
      </c>
      <c r="B114" s="86">
        <v>0</v>
      </c>
      <c r="C114" s="87">
        <v>1</v>
      </c>
      <c r="D114" s="88" t="s">
        <v>103</v>
      </c>
      <c r="E114" s="88" t="s">
        <v>241</v>
      </c>
      <c r="F114" s="88" t="s">
        <v>135</v>
      </c>
      <c r="G114" s="88" t="s">
        <v>117</v>
      </c>
      <c r="H114" s="88" t="s">
        <v>113</v>
      </c>
      <c r="I114" s="88" t="s">
        <v>105</v>
      </c>
      <c r="J114" s="88" t="s">
        <v>106</v>
      </c>
      <c r="K114" s="80" t="s">
        <v>107</v>
      </c>
      <c r="L114" s="95"/>
      <c r="M114" s="84" t="str">
        <f t="shared" si="33"/>
        <v>CEN001</v>
      </c>
      <c r="N114" s="98"/>
      <c r="O114" s="84" t="s">
        <v>245</v>
      </c>
      <c r="P114" s="71">
        <v>1572891</v>
      </c>
      <c r="Q114" s="71">
        <f t="shared" si="31"/>
        <v>-1229886</v>
      </c>
      <c r="R114" s="71">
        <v>343005</v>
      </c>
      <c r="S114" s="63">
        <v>307344.54579824407</v>
      </c>
      <c r="T114" s="63">
        <v>307344.54579824407</v>
      </c>
      <c r="U114" s="63">
        <v>321482.39490496332</v>
      </c>
      <c r="V114" s="101">
        <f t="shared" si="34"/>
        <v>336913.5498604016</v>
      </c>
      <c r="W114" s="63">
        <f t="shared" si="35"/>
        <v>353085.40025370091</v>
      </c>
    </row>
    <row r="115" spans="1:26" ht="16.5" customHeight="1" outlineLevel="3" x14ac:dyDescent="0.3">
      <c r="A115" s="85">
        <v>0</v>
      </c>
      <c r="B115" s="86">
        <v>0</v>
      </c>
      <c r="C115" s="87">
        <v>1</v>
      </c>
      <c r="D115" s="88" t="s">
        <v>103</v>
      </c>
      <c r="E115" s="88" t="s">
        <v>241</v>
      </c>
      <c r="F115" s="88" t="s">
        <v>137</v>
      </c>
      <c r="G115" s="88" t="s">
        <v>117</v>
      </c>
      <c r="H115" s="88" t="s">
        <v>113</v>
      </c>
      <c r="I115" s="88" t="s">
        <v>105</v>
      </c>
      <c r="J115" s="88" t="s">
        <v>106</v>
      </c>
      <c r="K115" s="80" t="s">
        <v>107</v>
      </c>
      <c r="L115" s="95"/>
      <c r="M115" s="84" t="str">
        <f t="shared" si="33"/>
        <v>CNHPO1</v>
      </c>
      <c r="N115" s="98" t="s">
        <v>108</v>
      </c>
      <c r="O115" s="84" t="s">
        <v>246</v>
      </c>
      <c r="P115" s="71">
        <v>28064</v>
      </c>
      <c r="Q115" s="71">
        <f t="shared" si="31"/>
        <v>119022</v>
      </c>
      <c r="R115" s="71">
        <v>147086</v>
      </c>
      <c r="S115" s="63">
        <v>192411.03245711402</v>
      </c>
      <c r="T115" s="63">
        <v>192411.03245711402</v>
      </c>
      <c r="U115" s="63">
        <v>201261.93995014127</v>
      </c>
      <c r="V115" s="101">
        <f t="shared" si="34"/>
        <v>210922.51306774805</v>
      </c>
      <c r="W115" s="63">
        <f t="shared" si="35"/>
        <v>221046.79369499997</v>
      </c>
    </row>
    <row r="116" spans="1:26" ht="16.5" customHeight="1" outlineLevel="3" x14ac:dyDescent="0.3">
      <c r="A116" s="85">
        <v>0</v>
      </c>
      <c r="B116" s="86">
        <v>0</v>
      </c>
      <c r="C116" s="87">
        <v>1</v>
      </c>
      <c r="D116" s="88" t="s">
        <v>103</v>
      </c>
      <c r="E116" s="88" t="s">
        <v>241</v>
      </c>
      <c r="F116" s="88" t="s">
        <v>139</v>
      </c>
      <c r="G116" s="88" t="s">
        <v>117</v>
      </c>
      <c r="H116" s="88" t="s">
        <v>113</v>
      </c>
      <c r="I116" s="88" t="s">
        <v>105</v>
      </c>
      <c r="J116" s="88" t="s">
        <v>106</v>
      </c>
      <c r="K116" s="80" t="s">
        <v>107</v>
      </c>
      <c r="L116" s="95"/>
      <c r="M116" s="84" t="str">
        <f t="shared" si="33"/>
        <v>CNHS01</v>
      </c>
      <c r="N116" s="98" t="s">
        <v>108</v>
      </c>
      <c r="O116" s="84" t="s">
        <v>247</v>
      </c>
      <c r="P116" s="71">
        <v>45365</v>
      </c>
      <c r="Q116" s="71">
        <f t="shared" si="31"/>
        <v>125431</v>
      </c>
      <c r="R116" s="71">
        <v>170796</v>
      </c>
      <c r="S116" s="63">
        <v>230906.67406840503</v>
      </c>
      <c r="T116" s="63">
        <v>230906.67406840503</v>
      </c>
      <c r="U116" s="63">
        <v>241528.38107555168</v>
      </c>
      <c r="V116" s="101">
        <f t="shared" si="34"/>
        <v>253121.74336717816</v>
      </c>
      <c r="W116" s="63">
        <f t="shared" si="35"/>
        <v>265271.5870488027</v>
      </c>
    </row>
    <row r="117" spans="1:26" ht="16.5" customHeight="1" outlineLevel="3" x14ac:dyDescent="0.3">
      <c r="A117" s="85">
        <v>0</v>
      </c>
      <c r="B117" s="86">
        <v>0</v>
      </c>
      <c r="C117" s="87">
        <v>1</v>
      </c>
      <c r="D117" s="88" t="s">
        <v>103</v>
      </c>
      <c r="E117" s="88" t="s">
        <v>241</v>
      </c>
      <c r="F117" s="88" t="s">
        <v>143</v>
      </c>
      <c r="G117" s="88" t="s">
        <v>117</v>
      </c>
      <c r="H117" s="88" t="s">
        <v>113</v>
      </c>
      <c r="I117" s="88" t="s">
        <v>105</v>
      </c>
      <c r="J117" s="88" t="s">
        <v>106</v>
      </c>
      <c r="K117" s="80" t="s">
        <v>107</v>
      </c>
      <c r="L117" s="95"/>
      <c r="M117" s="84" t="str">
        <f t="shared" si="33"/>
        <v>CNHO01</v>
      </c>
      <c r="N117" s="98"/>
      <c r="O117" s="84" t="s">
        <v>248</v>
      </c>
      <c r="P117" s="71">
        <v>34612</v>
      </c>
      <c r="Q117" s="71">
        <f t="shared" si="31"/>
        <v>96690</v>
      </c>
      <c r="R117" s="71">
        <v>131302</v>
      </c>
      <c r="S117" s="63">
        <v>157248.53660010302</v>
      </c>
      <c r="T117" s="63">
        <v>157248.53660010302</v>
      </c>
      <c r="U117" s="63">
        <v>164481.96928370776</v>
      </c>
      <c r="V117" s="101">
        <f t="shared" si="34"/>
        <v>172377.10380932575</v>
      </c>
      <c r="W117" s="63">
        <f t="shared" si="35"/>
        <v>180651.2047921734</v>
      </c>
    </row>
    <row r="118" spans="1:26" s="54" customFormat="1" ht="16.5" customHeight="1" outlineLevel="3" x14ac:dyDescent="0.3">
      <c r="A118" s="85">
        <v>0</v>
      </c>
      <c r="B118" s="86">
        <v>0</v>
      </c>
      <c r="C118" s="87">
        <v>1</v>
      </c>
      <c r="D118" s="88" t="s">
        <v>103</v>
      </c>
      <c r="E118" s="88" t="s">
        <v>249</v>
      </c>
      <c r="F118" s="88" t="s">
        <v>122</v>
      </c>
      <c r="G118" s="88" t="s">
        <v>117</v>
      </c>
      <c r="H118" s="88" t="s">
        <v>113</v>
      </c>
      <c r="I118" s="88" t="s">
        <v>105</v>
      </c>
      <c r="J118" s="88" t="s">
        <v>106</v>
      </c>
      <c r="K118" s="80" t="s">
        <v>107</v>
      </c>
      <c r="L118" s="89"/>
      <c r="M118" s="84"/>
      <c r="N118" s="91"/>
      <c r="O118" s="94" t="s">
        <v>250</v>
      </c>
      <c r="P118" s="75"/>
      <c r="Q118" s="75"/>
      <c r="R118" s="75"/>
      <c r="S118" s="75"/>
      <c r="T118" s="75"/>
      <c r="U118" s="75"/>
      <c r="V118" s="75"/>
      <c r="W118" s="75"/>
    </row>
    <row r="119" spans="1:26" ht="16.5" customHeight="1" outlineLevel="3" x14ac:dyDescent="0.3">
      <c r="A119" s="85">
        <v>0</v>
      </c>
      <c r="B119" s="86">
        <v>0</v>
      </c>
      <c r="C119" s="87">
        <v>1</v>
      </c>
      <c r="D119" s="88" t="s">
        <v>103</v>
      </c>
      <c r="E119" s="88" t="s">
        <v>249</v>
      </c>
      <c r="F119" s="88" t="s">
        <v>116</v>
      </c>
      <c r="G119" s="88" t="s">
        <v>117</v>
      </c>
      <c r="H119" s="88" t="s">
        <v>113</v>
      </c>
      <c r="I119" s="88" t="s">
        <v>105</v>
      </c>
      <c r="J119" s="88" t="s">
        <v>106</v>
      </c>
      <c r="K119" s="80" t="s">
        <v>107</v>
      </c>
      <c r="L119" s="95"/>
      <c r="M119" s="84" t="s">
        <v>251</v>
      </c>
      <c r="N119" s="73" t="s">
        <v>108</v>
      </c>
      <c r="O119" s="84" t="s">
        <v>252</v>
      </c>
      <c r="P119" s="71">
        <v>1824830</v>
      </c>
      <c r="Q119" s="71">
        <f t="shared" si="31"/>
        <v>-98946</v>
      </c>
      <c r="R119" s="71">
        <v>1725884</v>
      </c>
      <c r="S119" s="63">
        <v>1355405.0831580074</v>
      </c>
      <c r="T119" s="63">
        <v>1355405.0831580074</v>
      </c>
      <c r="U119" s="63">
        <v>1417753.7169832757</v>
      </c>
      <c r="V119" s="101">
        <f t="shared" ref="V119:V124" si="36">U119*(1+$V$2)</f>
        <v>1485805.8953984729</v>
      </c>
      <c r="W119" s="63">
        <f t="shared" ref="W119:W124" si="37">V119*(1+$W$2)</f>
        <v>1557124.5783775996</v>
      </c>
      <c r="Z119" s="33"/>
    </row>
    <row r="120" spans="1:26" ht="16.5" customHeight="1" outlineLevel="3" x14ac:dyDescent="0.3">
      <c r="A120" s="85">
        <v>0</v>
      </c>
      <c r="B120" s="86">
        <v>0</v>
      </c>
      <c r="C120" s="87">
        <v>1</v>
      </c>
      <c r="D120" s="88" t="s">
        <v>103</v>
      </c>
      <c r="E120" s="88" t="s">
        <v>249</v>
      </c>
      <c r="F120" s="88" t="s">
        <v>119</v>
      </c>
      <c r="G120" s="88" t="s">
        <v>117</v>
      </c>
      <c r="H120" s="88" t="s">
        <v>113</v>
      </c>
      <c r="I120" s="88" t="s">
        <v>105</v>
      </c>
      <c r="J120" s="88" t="s">
        <v>106</v>
      </c>
      <c r="K120" s="80" t="s">
        <v>107</v>
      </c>
      <c r="L120" s="95"/>
      <c r="M120" s="84" t="s">
        <v>253</v>
      </c>
      <c r="N120" s="73" t="s">
        <v>108</v>
      </c>
      <c r="O120" s="84" t="s">
        <v>254</v>
      </c>
      <c r="P120" s="71">
        <v>2817413</v>
      </c>
      <c r="Q120" s="71">
        <f t="shared" si="31"/>
        <v>-164961</v>
      </c>
      <c r="R120" s="71">
        <v>2652452</v>
      </c>
      <c r="S120" s="63">
        <v>2116691.2907887013</v>
      </c>
      <c r="T120" s="63">
        <v>2116691.2907887013</v>
      </c>
      <c r="U120" s="63">
        <v>2214059.0901649818</v>
      </c>
      <c r="V120" s="101">
        <f t="shared" si="36"/>
        <v>2320333.9264929011</v>
      </c>
      <c r="W120" s="63">
        <f t="shared" si="37"/>
        <v>2431709.9549645605</v>
      </c>
    </row>
    <row r="121" spans="1:26" ht="16.5" customHeight="1" outlineLevel="3" x14ac:dyDescent="0.3">
      <c r="A121" s="85">
        <v>0</v>
      </c>
      <c r="B121" s="86">
        <v>0</v>
      </c>
      <c r="C121" s="87">
        <v>1</v>
      </c>
      <c r="D121" s="88" t="s">
        <v>103</v>
      </c>
      <c r="E121" s="88" t="s">
        <v>249</v>
      </c>
      <c r="F121" s="88" t="s">
        <v>135</v>
      </c>
      <c r="G121" s="88" t="s">
        <v>117</v>
      </c>
      <c r="H121" s="88" t="s">
        <v>113</v>
      </c>
      <c r="I121" s="88" t="s">
        <v>105</v>
      </c>
      <c r="J121" s="88" t="s">
        <v>106</v>
      </c>
      <c r="K121" s="80" t="s">
        <v>107</v>
      </c>
      <c r="L121" s="95"/>
      <c r="M121" s="84" t="s">
        <v>255</v>
      </c>
      <c r="N121" s="73" t="s">
        <v>108</v>
      </c>
      <c r="O121" s="84" t="s">
        <v>256</v>
      </c>
      <c r="P121" s="71">
        <v>3322502</v>
      </c>
      <c r="Q121" s="71">
        <f t="shared" si="31"/>
        <v>-426735</v>
      </c>
      <c r="R121" s="71">
        <v>2895767</v>
      </c>
      <c r="S121" s="63">
        <v>2277693.7138118744</v>
      </c>
      <c r="T121" s="63">
        <v>2277693.7138118744</v>
      </c>
      <c r="U121" s="63">
        <v>2382467.6246472206</v>
      </c>
      <c r="V121" s="101">
        <f t="shared" si="36"/>
        <v>2496826.0706302873</v>
      </c>
      <c r="W121" s="63">
        <f t="shared" si="37"/>
        <v>2616673.7220205413</v>
      </c>
    </row>
    <row r="122" spans="1:26" ht="16.5" customHeight="1" outlineLevel="3" x14ac:dyDescent="0.3">
      <c r="A122" s="85">
        <v>0</v>
      </c>
      <c r="B122" s="86">
        <v>0</v>
      </c>
      <c r="C122" s="87">
        <v>1</v>
      </c>
      <c r="D122" s="88" t="s">
        <v>103</v>
      </c>
      <c r="E122" s="88" t="s">
        <v>249</v>
      </c>
      <c r="F122" s="88" t="s">
        <v>137</v>
      </c>
      <c r="G122" s="88" t="s">
        <v>117</v>
      </c>
      <c r="H122" s="88" t="s">
        <v>113</v>
      </c>
      <c r="I122" s="88" t="s">
        <v>105</v>
      </c>
      <c r="J122" s="88" t="s">
        <v>106</v>
      </c>
      <c r="K122" s="80" t="s">
        <v>107</v>
      </c>
      <c r="L122" s="95"/>
      <c r="M122" s="84" t="str">
        <f t="shared" ref="M122:M123" si="38">RIGHT(O122,6)</f>
        <v>MHP001</v>
      </c>
      <c r="N122" s="98" t="s">
        <v>108</v>
      </c>
      <c r="O122" s="84" t="s">
        <v>257</v>
      </c>
      <c r="P122" s="71">
        <v>1205628</v>
      </c>
      <c r="Q122" s="71">
        <f t="shared" si="31"/>
        <v>-665107</v>
      </c>
      <c r="R122" s="71">
        <v>540521</v>
      </c>
      <c r="S122" s="63">
        <v>568239.36991858494</v>
      </c>
      <c r="T122" s="63">
        <v>568239.36991858494</v>
      </c>
      <c r="U122" s="63">
        <v>594378.38093483984</v>
      </c>
      <c r="V122" s="101">
        <f t="shared" si="36"/>
        <v>622908.54321971221</v>
      </c>
      <c r="W122" s="63">
        <f t="shared" si="37"/>
        <v>652808.1532942584</v>
      </c>
    </row>
    <row r="123" spans="1:26" ht="16.5" customHeight="1" outlineLevel="3" x14ac:dyDescent="0.3">
      <c r="A123" s="85">
        <v>0</v>
      </c>
      <c r="B123" s="86">
        <v>0</v>
      </c>
      <c r="C123" s="87">
        <v>1</v>
      </c>
      <c r="D123" s="88" t="s">
        <v>103</v>
      </c>
      <c r="E123" s="88" t="s">
        <v>249</v>
      </c>
      <c r="F123" s="88" t="s">
        <v>139</v>
      </c>
      <c r="G123" s="88" t="s">
        <v>117</v>
      </c>
      <c r="H123" s="88" t="s">
        <v>113</v>
      </c>
      <c r="I123" s="88" t="s">
        <v>105</v>
      </c>
      <c r="J123" s="88" t="s">
        <v>106</v>
      </c>
      <c r="K123" s="80" t="s">
        <v>107</v>
      </c>
      <c r="L123" s="95"/>
      <c r="M123" s="84" t="str">
        <f t="shared" si="38"/>
        <v>MHS001</v>
      </c>
      <c r="N123" s="98" t="s">
        <v>108</v>
      </c>
      <c r="O123" s="84" t="s">
        <v>258</v>
      </c>
      <c r="P123" s="71">
        <v>1581742</v>
      </c>
      <c r="Q123" s="71">
        <f t="shared" si="31"/>
        <v>-842284</v>
      </c>
      <c r="R123" s="71">
        <v>739458</v>
      </c>
      <c r="S123" s="63">
        <v>797973.54375115258</v>
      </c>
      <c r="T123" s="63">
        <v>797973.54375115258</v>
      </c>
      <c r="U123" s="63">
        <v>834680.32676370558</v>
      </c>
      <c r="V123" s="101">
        <f t="shared" si="36"/>
        <v>874744.98244836344</v>
      </c>
      <c r="W123" s="63">
        <f t="shared" si="37"/>
        <v>916732.74160588498</v>
      </c>
    </row>
    <row r="124" spans="1:26" ht="16.5" customHeight="1" outlineLevel="3" x14ac:dyDescent="0.3">
      <c r="A124" s="85">
        <v>0</v>
      </c>
      <c r="B124" s="86">
        <v>0</v>
      </c>
      <c r="C124" s="87">
        <v>1</v>
      </c>
      <c r="D124" s="88" t="s">
        <v>103</v>
      </c>
      <c r="E124" s="88" t="s">
        <v>249</v>
      </c>
      <c r="F124" s="88" t="s">
        <v>141</v>
      </c>
      <c r="G124" s="88" t="s">
        <v>117</v>
      </c>
      <c r="H124" s="88" t="s">
        <v>113</v>
      </c>
      <c r="I124" s="88" t="s">
        <v>105</v>
      </c>
      <c r="J124" s="88" t="s">
        <v>106</v>
      </c>
      <c r="K124" s="80" t="s">
        <v>107</v>
      </c>
      <c r="L124" s="95"/>
      <c r="M124" s="84" t="str">
        <f>RIGHT(O124,6)</f>
        <v>MHO001</v>
      </c>
      <c r="N124" s="98" t="s">
        <v>108</v>
      </c>
      <c r="O124" s="84" t="s">
        <v>259</v>
      </c>
      <c r="P124" s="71">
        <v>1829652</v>
      </c>
      <c r="Q124" s="71">
        <v>-1066433</v>
      </c>
      <c r="R124" s="71">
        <v>763219</v>
      </c>
      <c r="S124" s="63">
        <v>772859.447989112</v>
      </c>
      <c r="T124" s="63">
        <v>772859.447989112</v>
      </c>
      <c r="U124" s="63">
        <v>808410.98259661114</v>
      </c>
      <c r="V124" s="101">
        <f t="shared" si="36"/>
        <v>847214.70976124855</v>
      </c>
      <c r="W124" s="63">
        <f t="shared" si="37"/>
        <v>887881.01582978852</v>
      </c>
    </row>
    <row r="125" spans="1:26" ht="16.5" customHeight="1" outlineLevel="3" thickBot="1" x14ac:dyDescent="0.35">
      <c r="A125" s="111"/>
      <c r="B125" s="112"/>
      <c r="C125" s="113"/>
      <c r="D125" s="112"/>
      <c r="E125" s="114"/>
      <c r="F125" s="113"/>
      <c r="G125" s="114"/>
      <c r="H125" s="112"/>
      <c r="I125" s="112"/>
      <c r="J125" s="112"/>
      <c r="K125" s="115"/>
      <c r="L125" s="116"/>
      <c r="M125" s="117"/>
      <c r="N125" s="115"/>
      <c r="O125" s="115"/>
      <c r="P125" s="118">
        <f>SUM(P15:P124)</f>
        <v>2381620323</v>
      </c>
      <c r="Q125" s="118">
        <f>SUM(Q15:Q124)</f>
        <v>199999999.97000003</v>
      </c>
      <c r="R125" s="118">
        <f>SUM(R15:R124)</f>
        <v>2581620322.9699998</v>
      </c>
      <c r="S125" s="118">
        <f>SUM(S15:S124)</f>
        <v>2665892487.4661932</v>
      </c>
      <c r="T125" s="118">
        <f>SUM(T15:T124)</f>
        <v>2665892487.4661932</v>
      </c>
      <c r="U125" s="118">
        <f t="shared" ref="U125:W125" si="39">SUM(U15:U124)</f>
        <v>2788523544.5359945</v>
      </c>
      <c r="V125" s="118">
        <f t="shared" si="39"/>
        <v>2880964674.6753049</v>
      </c>
      <c r="W125" s="118">
        <f t="shared" si="39"/>
        <v>3024466979.0597191</v>
      </c>
    </row>
    <row r="126" spans="1:26" ht="16.5" customHeight="1" outlineLevel="1" x14ac:dyDescent="0.3">
      <c r="A126" s="119"/>
      <c r="B126" s="119"/>
      <c r="C126" s="120"/>
      <c r="D126" s="119"/>
      <c r="E126" s="121"/>
      <c r="F126" s="120"/>
      <c r="G126" s="121"/>
      <c r="H126" s="119"/>
      <c r="I126" s="119"/>
      <c r="J126" s="119"/>
      <c r="K126" s="122"/>
      <c r="L126" s="122"/>
      <c r="M126" s="122"/>
      <c r="N126" s="122"/>
      <c r="O126" s="122"/>
      <c r="P126" s="123"/>
      <c r="Q126" s="123"/>
      <c r="R126" s="123"/>
      <c r="S126" s="123"/>
      <c r="T126" s="123"/>
      <c r="U126" s="124"/>
      <c r="V126" s="125"/>
      <c r="W126" s="125"/>
    </row>
    <row r="127" spans="1:26" x14ac:dyDescent="0.3">
      <c r="P127" s="35"/>
      <c r="Q127" s="35"/>
      <c r="R127" s="35"/>
      <c r="S127" s="126"/>
      <c r="T127" s="126"/>
      <c r="U127" s="127">
        <f>+'[5]Budget Office SC'!B2</f>
        <v>-2788523544.54</v>
      </c>
      <c r="V127" s="128">
        <f>+'[5]Budget Office SC'!C2</f>
        <v>-2880964674.6779203</v>
      </c>
      <c r="W127" s="128">
        <f>+'[5]Budget Office SC'!D2</f>
        <v>-3024466979.0624599</v>
      </c>
    </row>
    <row r="128" spans="1:26" x14ac:dyDescent="0.3">
      <c r="P128" s="129"/>
      <c r="Q128" s="129"/>
      <c r="R128" s="129"/>
      <c r="S128" s="129"/>
      <c r="T128" s="129"/>
      <c r="U128" s="34">
        <f>+U127+U125</f>
        <v>-4.00543212890625E-3</v>
      </c>
      <c r="V128" s="34">
        <f>+V127+V125</f>
        <v>-2.6154518127441406E-3</v>
      </c>
      <c r="W128" s="34">
        <f>+W127+W125</f>
        <v>-2.7408599853515625E-3</v>
      </c>
    </row>
    <row r="129" spans="16:21" x14ac:dyDescent="0.3">
      <c r="P129" s="129"/>
      <c r="Q129" s="129"/>
      <c r="R129" s="129"/>
      <c r="S129" s="129"/>
      <c r="T129" s="129"/>
      <c r="U129" s="126"/>
    </row>
    <row r="130" spans="16:21" x14ac:dyDescent="0.3">
      <c r="P130" s="129"/>
      <c r="Q130" s="129"/>
      <c r="R130" s="129"/>
      <c r="S130" s="129"/>
      <c r="T130" s="129"/>
      <c r="U130" s="129"/>
    </row>
    <row r="131" spans="16:21" x14ac:dyDescent="0.3">
      <c r="P131" s="129"/>
      <c r="Q131" s="129"/>
      <c r="R131" s="129"/>
      <c r="S131" s="129"/>
      <c r="T131" s="129"/>
      <c r="U131" s="129"/>
    </row>
    <row r="132" spans="16:21" x14ac:dyDescent="0.3">
      <c r="P132" s="129"/>
      <c r="Q132" s="129"/>
      <c r="R132" s="129"/>
      <c r="S132" s="129"/>
      <c r="T132" s="129"/>
      <c r="U132" s="129"/>
    </row>
    <row r="133" spans="16:21" x14ac:dyDescent="0.3">
      <c r="P133" s="129"/>
      <c r="Q133" s="129"/>
      <c r="R133" s="129"/>
      <c r="S133" s="129"/>
      <c r="T133" s="129"/>
      <c r="U133" s="129"/>
    </row>
    <row r="134" spans="16:21" x14ac:dyDescent="0.3">
      <c r="P134" s="129"/>
      <c r="Q134" s="129"/>
      <c r="R134" s="129"/>
      <c r="S134" s="129"/>
      <c r="T134" s="129"/>
      <c r="U134" s="129"/>
    </row>
    <row r="135" spans="16:21" x14ac:dyDescent="0.3">
      <c r="P135" s="129"/>
      <c r="Q135" s="129"/>
      <c r="R135" s="129"/>
      <c r="S135" s="129"/>
      <c r="T135" s="129"/>
      <c r="U135" s="129"/>
    </row>
    <row r="136" spans="16:21" x14ac:dyDescent="0.3">
      <c r="P136" s="129"/>
      <c r="Q136" s="129"/>
      <c r="R136" s="129"/>
      <c r="S136" s="129"/>
      <c r="T136" s="129"/>
      <c r="U136" s="129"/>
    </row>
    <row r="137" spans="16:21" x14ac:dyDescent="0.3">
      <c r="P137" s="129"/>
      <c r="Q137" s="129"/>
      <c r="R137" s="129"/>
      <c r="S137" s="129"/>
      <c r="T137" s="129"/>
      <c r="U137" s="129"/>
    </row>
    <row r="138" spans="16:21" x14ac:dyDescent="0.3">
      <c r="P138" s="129"/>
      <c r="Q138" s="129"/>
      <c r="R138" s="129"/>
      <c r="S138" s="129"/>
      <c r="T138" s="129"/>
      <c r="U138" s="129"/>
    </row>
    <row r="139" spans="16:21" x14ac:dyDescent="0.3">
      <c r="P139" s="129"/>
      <c r="Q139" s="129"/>
      <c r="R139" s="129"/>
      <c r="S139" s="129"/>
      <c r="T139" s="129"/>
      <c r="U139" s="129"/>
    </row>
    <row r="140" spans="16:21" x14ac:dyDescent="0.3">
      <c r="P140" s="129"/>
      <c r="Q140" s="129"/>
      <c r="R140" s="129"/>
      <c r="S140" s="129"/>
      <c r="T140" s="129"/>
      <c r="U140" s="129"/>
    </row>
    <row r="141" spans="16:21" x14ac:dyDescent="0.3">
      <c r="P141" s="129"/>
      <c r="Q141" s="129"/>
      <c r="R141" s="129"/>
      <c r="S141" s="129"/>
      <c r="T141" s="129"/>
      <c r="U141" s="129"/>
    </row>
    <row r="142" spans="16:21" x14ac:dyDescent="0.3">
      <c r="P142" s="129"/>
      <c r="Q142" s="129"/>
      <c r="R142" s="129"/>
      <c r="S142" s="129"/>
      <c r="T142" s="129"/>
      <c r="U142" s="129"/>
    </row>
    <row r="143" spans="16:21" x14ac:dyDescent="0.3">
      <c r="P143" s="129"/>
      <c r="Q143" s="129"/>
      <c r="R143" s="129"/>
      <c r="S143" s="129"/>
      <c r="T143" s="129"/>
      <c r="U143" s="129"/>
    </row>
    <row r="144" spans="16:21" x14ac:dyDescent="0.3">
      <c r="P144" s="129"/>
      <c r="Q144" s="129"/>
      <c r="R144" s="129"/>
      <c r="S144" s="129"/>
      <c r="T144" s="129"/>
      <c r="U144" s="129"/>
    </row>
    <row r="145" spans="16:21" x14ac:dyDescent="0.3">
      <c r="P145" s="129"/>
      <c r="Q145" s="129"/>
      <c r="R145" s="129"/>
      <c r="S145" s="129"/>
      <c r="T145" s="129"/>
      <c r="U145" s="129"/>
    </row>
    <row r="146" spans="16:21" x14ac:dyDescent="0.3">
      <c r="P146" s="129"/>
      <c r="Q146" s="129"/>
      <c r="R146" s="129"/>
      <c r="S146" s="129"/>
      <c r="T146" s="129"/>
      <c r="U146" s="129"/>
    </row>
    <row r="147" spans="16:21" x14ac:dyDescent="0.3">
      <c r="P147" s="129"/>
      <c r="Q147" s="129"/>
      <c r="R147" s="129"/>
      <c r="S147" s="129"/>
      <c r="T147" s="129"/>
      <c r="U147" s="129"/>
    </row>
    <row r="148" spans="16:21" x14ac:dyDescent="0.3">
      <c r="P148" s="129"/>
      <c r="Q148" s="129"/>
      <c r="R148" s="129"/>
      <c r="S148" s="129"/>
      <c r="T148" s="129"/>
      <c r="U148" s="129"/>
    </row>
    <row r="149" spans="16:21" x14ac:dyDescent="0.3">
      <c r="P149" s="129"/>
      <c r="Q149" s="129"/>
      <c r="R149" s="129"/>
      <c r="S149" s="129"/>
      <c r="T149" s="129"/>
      <c r="U149" s="129"/>
    </row>
    <row r="150" spans="16:21" x14ac:dyDescent="0.3">
      <c r="P150" s="129"/>
      <c r="Q150" s="129"/>
      <c r="R150" s="129"/>
      <c r="S150" s="129"/>
      <c r="T150" s="129"/>
      <c r="U150" s="129"/>
    </row>
    <row r="151" spans="16:21" x14ac:dyDescent="0.3">
      <c r="P151" s="129"/>
      <c r="Q151" s="129"/>
      <c r="R151" s="129"/>
      <c r="S151" s="129"/>
      <c r="T151" s="129"/>
      <c r="U151" s="129"/>
    </row>
    <row r="152" spans="16:21" x14ac:dyDescent="0.3">
      <c r="P152" s="129"/>
      <c r="Q152" s="129"/>
      <c r="R152" s="129"/>
      <c r="S152" s="129"/>
      <c r="T152" s="129"/>
      <c r="U152" s="129"/>
    </row>
    <row r="153" spans="16:21" x14ac:dyDescent="0.3">
      <c r="P153" s="129"/>
      <c r="Q153" s="129"/>
      <c r="R153" s="129"/>
      <c r="S153" s="129"/>
      <c r="T153" s="129"/>
      <c r="U153" s="129"/>
    </row>
    <row r="154" spans="16:21" x14ac:dyDescent="0.3">
      <c r="P154" s="129"/>
      <c r="Q154" s="129"/>
      <c r="R154" s="129"/>
      <c r="S154" s="129"/>
      <c r="T154" s="129"/>
      <c r="U154" s="129"/>
    </row>
    <row r="155" spans="16:21" x14ac:dyDescent="0.3">
      <c r="P155" s="129"/>
      <c r="Q155" s="129"/>
      <c r="R155" s="129"/>
      <c r="S155" s="129"/>
      <c r="T155" s="129"/>
      <c r="U155" s="129"/>
    </row>
    <row r="156" spans="16:21" x14ac:dyDescent="0.3">
      <c r="P156" s="129"/>
      <c r="Q156" s="129"/>
      <c r="R156" s="129"/>
      <c r="S156" s="129"/>
      <c r="T156" s="129"/>
      <c r="U156" s="129"/>
    </row>
    <row r="157" spans="16:21" x14ac:dyDescent="0.3">
      <c r="P157" s="129"/>
      <c r="Q157" s="129"/>
      <c r="R157" s="129"/>
      <c r="S157" s="129"/>
      <c r="T157" s="129"/>
      <c r="U157" s="129"/>
    </row>
    <row r="158" spans="16:21" x14ac:dyDescent="0.3">
      <c r="P158" s="129"/>
      <c r="Q158" s="129"/>
      <c r="R158" s="129"/>
      <c r="S158" s="129"/>
      <c r="T158" s="129"/>
      <c r="U158" s="129"/>
    </row>
    <row r="159" spans="16:21" x14ac:dyDescent="0.3">
      <c r="P159" s="129"/>
      <c r="Q159" s="129"/>
      <c r="R159" s="129"/>
      <c r="S159" s="129"/>
      <c r="T159" s="129"/>
      <c r="U159" s="129"/>
    </row>
    <row r="160" spans="16:21" x14ac:dyDescent="0.3">
      <c r="P160" s="129"/>
      <c r="Q160" s="129"/>
      <c r="R160" s="129"/>
      <c r="S160" s="129"/>
      <c r="T160" s="129"/>
      <c r="U160" s="129"/>
    </row>
    <row r="161" spans="16:21" x14ac:dyDescent="0.3">
      <c r="P161" s="129"/>
      <c r="Q161" s="129"/>
      <c r="R161" s="129"/>
      <c r="S161" s="129"/>
      <c r="T161" s="129"/>
      <c r="U161" s="129"/>
    </row>
    <row r="162" spans="16:21" x14ac:dyDescent="0.3">
      <c r="P162" s="129"/>
      <c r="Q162" s="129"/>
      <c r="R162" s="129"/>
      <c r="S162" s="129"/>
      <c r="T162" s="129"/>
      <c r="U162" s="129"/>
    </row>
    <row r="163" spans="16:21" x14ac:dyDescent="0.3">
      <c r="P163" s="129"/>
      <c r="Q163" s="129"/>
      <c r="R163" s="129"/>
      <c r="S163" s="129"/>
      <c r="T163" s="129"/>
      <c r="U163" s="129"/>
    </row>
    <row r="164" spans="16:21" x14ac:dyDescent="0.3">
      <c r="P164" s="129"/>
      <c r="Q164" s="129"/>
      <c r="R164" s="129"/>
      <c r="S164" s="129"/>
      <c r="T164" s="129"/>
      <c r="U164" s="129"/>
    </row>
    <row r="165" spans="16:21" x14ac:dyDescent="0.3">
      <c r="P165" s="129"/>
      <c r="Q165" s="129"/>
      <c r="R165" s="129"/>
      <c r="S165" s="129"/>
      <c r="T165" s="129"/>
      <c r="U165" s="129"/>
    </row>
    <row r="166" spans="16:21" x14ac:dyDescent="0.3">
      <c r="P166" s="129"/>
      <c r="Q166" s="129"/>
      <c r="R166" s="129"/>
      <c r="S166" s="129"/>
      <c r="T166" s="129"/>
      <c r="U166" s="129"/>
    </row>
    <row r="167" spans="16:21" x14ac:dyDescent="0.3">
      <c r="P167" s="129"/>
      <c r="Q167" s="129"/>
      <c r="R167" s="129"/>
      <c r="S167" s="129"/>
      <c r="T167" s="129"/>
      <c r="U167" s="129"/>
    </row>
    <row r="168" spans="16:21" x14ac:dyDescent="0.3">
      <c r="P168" s="129"/>
      <c r="Q168" s="129"/>
      <c r="R168" s="129"/>
      <c r="S168" s="129"/>
      <c r="T168" s="129"/>
      <c r="U168" s="129"/>
    </row>
    <row r="169" spans="16:21" x14ac:dyDescent="0.3">
      <c r="P169" s="129"/>
      <c r="Q169" s="129"/>
      <c r="R169" s="129"/>
      <c r="S169" s="129"/>
      <c r="T169" s="129"/>
      <c r="U169" s="129"/>
    </row>
    <row r="170" spans="16:21" x14ac:dyDescent="0.3">
      <c r="P170" s="129"/>
      <c r="Q170" s="129"/>
      <c r="R170" s="129"/>
      <c r="S170" s="129"/>
      <c r="T170" s="129"/>
      <c r="U170" s="129"/>
    </row>
    <row r="171" spans="16:21" x14ac:dyDescent="0.3">
      <c r="P171" s="129"/>
      <c r="Q171" s="129"/>
      <c r="R171" s="129"/>
      <c r="S171" s="129"/>
      <c r="T171" s="129"/>
      <c r="U171" s="129"/>
    </row>
    <row r="172" spans="16:21" x14ac:dyDescent="0.3">
      <c r="P172" s="129"/>
      <c r="Q172" s="129"/>
      <c r="R172" s="129"/>
      <c r="S172" s="129"/>
      <c r="T172" s="129"/>
      <c r="U172" s="129"/>
    </row>
    <row r="173" spans="16:21" x14ac:dyDescent="0.3">
      <c r="P173" s="129"/>
      <c r="Q173" s="129"/>
      <c r="R173" s="129"/>
      <c r="S173" s="129"/>
      <c r="T173" s="129"/>
      <c r="U173" s="129"/>
    </row>
    <row r="174" spans="16:21" x14ac:dyDescent="0.3">
      <c r="P174" s="129"/>
      <c r="Q174" s="129"/>
      <c r="R174" s="129"/>
      <c r="S174" s="129"/>
      <c r="T174" s="129"/>
      <c r="U174" s="129"/>
    </row>
    <row r="175" spans="16:21" x14ac:dyDescent="0.3">
      <c r="P175" s="129"/>
      <c r="Q175" s="129"/>
      <c r="R175" s="129"/>
      <c r="S175" s="129"/>
      <c r="T175" s="129"/>
      <c r="U175" s="129"/>
    </row>
    <row r="176" spans="16:21" x14ac:dyDescent="0.3">
      <c r="P176" s="129"/>
      <c r="Q176" s="129"/>
      <c r="R176" s="129"/>
      <c r="S176" s="129"/>
      <c r="T176" s="129"/>
      <c r="U176" s="129"/>
    </row>
    <row r="177" spans="16:21" x14ac:dyDescent="0.3">
      <c r="P177" s="129"/>
      <c r="Q177" s="129"/>
      <c r="R177" s="129"/>
      <c r="S177" s="129"/>
      <c r="T177" s="129"/>
      <c r="U177" s="129"/>
    </row>
    <row r="178" spans="16:21" x14ac:dyDescent="0.3">
      <c r="P178" s="129"/>
      <c r="Q178" s="129"/>
      <c r="R178" s="129"/>
      <c r="S178" s="129"/>
      <c r="T178" s="129"/>
      <c r="U178" s="129"/>
    </row>
    <row r="179" spans="16:21" x14ac:dyDescent="0.3">
      <c r="P179" s="129"/>
      <c r="Q179" s="129"/>
      <c r="R179" s="129"/>
      <c r="S179" s="129"/>
      <c r="T179" s="129"/>
      <c r="U179" s="129"/>
    </row>
    <row r="180" spans="16:21" x14ac:dyDescent="0.3">
      <c r="P180" s="129"/>
      <c r="Q180" s="129"/>
      <c r="R180" s="129"/>
      <c r="S180" s="129"/>
      <c r="T180" s="129"/>
      <c r="U180" s="129"/>
    </row>
    <row r="181" spans="16:21" x14ac:dyDescent="0.3">
      <c r="P181" s="129"/>
      <c r="Q181" s="129"/>
      <c r="R181" s="129"/>
      <c r="S181" s="129"/>
      <c r="T181" s="129"/>
      <c r="U181" s="129"/>
    </row>
    <row r="182" spans="16:21" x14ac:dyDescent="0.3">
      <c r="P182" s="129"/>
      <c r="Q182" s="129"/>
      <c r="R182" s="129"/>
      <c r="S182" s="129"/>
      <c r="T182" s="129"/>
      <c r="U182" s="129"/>
    </row>
    <row r="183" spans="16:21" x14ac:dyDescent="0.3">
      <c r="P183" s="129"/>
      <c r="Q183" s="129"/>
      <c r="R183" s="129"/>
      <c r="S183" s="129"/>
      <c r="T183" s="129"/>
      <c r="U183" s="129"/>
    </row>
    <row r="184" spans="16:21" x14ac:dyDescent="0.3">
      <c r="P184" s="129"/>
      <c r="Q184" s="129"/>
      <c r="R184" s="129"/>
      <c r="S184" s="129"/>
      <c r="T184" s="129"/>
      <c r="U184" s="129"/>
    </row>
    <row r="185" spans="16:21" x14ac:dyDescent="0.3">
      <c r="P185" s="129"/>
      <c r="Q185" s="129"/>
      <c r="R185" s="129"/>
      <c r="S185" s="129"/>
      <c r="T185" s="129"/>
      <c r="U185" s="129"/>
    </row>
    <row r="186" spans="16:21" x14ac:dyDescent="0.3">
      <c r="P186" s="129"/>
      <c r="Q186" s="129"/>
      <c r="R186" s="129"/>
      <c r="S186" s="129"/>
      <c r="T186" s="129"/>
      <c r="U186" s="129"/>
    </row>
    <row r="187" spans="16:21" x14ac:dyDescent="0.3">
      <c r="P187" s="129"/>
      <c r="Q187" s="129"/>
      <c r="R187" s="129"/>
      <c r="S187" s="129"/>
      <c r="T187" s="129"/>
      <c r="U187" s="129"/>
    </row>
    <row r="188" spans="16:21" x14ac:dyDescent="0.3">
      <c r="P188" s="129"/>
      <c r="Q188" s="129"/>
      <c r="R188" s="129"/>
      <c r="S188" s="129"/>
      <c r="T188" s="129"/>
      <c r="U188" s="129"/>
    </row>
    <row r="189" spans="16:21" x14ac:dyDescent="0.3">
      <c r="P189" s="129"/>
      <c r="Q189" s="129"/>
      <c r="R189" s="129"/>
      <c r="S189" s="129"/>
      <c r="T189" s="129"/>
      <c r="U189" s="129"/>
    </row>
    <row r="190" spans="16:21" x14ac:dyDescent="0.3">
      <c r="P190" s="129"/>
      <c r="Q190" s="129"/>
      <c r="R190" s="129"/>
      <c r="S190" s="129"/>
      <c r="T190" s="129"/>
      <c r="U190" s="129"/>
    </row>
    <row r="191" spans="16:21" x14ac:dyDescent="0.3">
      <c r="P191" s="129"/>
      <c r="Q191" s="129"/>
      <c r="R191" s="129"/>
      <c r="S191" s="129"/>
      <c r="T191" s="129"/>
      <c r="U191" s="129"/>
    </row>
    <row r="192" spans="16:21" x14ac:dyDescent="0.3">
      <c r="P192" s="129"/>
      <c r="Q192" s="129"/>
      <c r="R192" s="129"/>
      <c r="S192" s="129"/>
      <c r="T192" s="129"/>
      <c r="U192" s="129"/>
    </row>
    <row r="193" spans="16:21" x14ac:dyDescent="0.3">
      <c r="P193" s="129"/>
      <c r="Q193" s="129"/>
      <c r="R193" s="129"/>
      <c r="S193" s="129"/>
      <c r="T193" s="129"/>
      <c r="U193" s="129"/>
    </row>
    <row r="194" spans="16:21" x14ac:dyDescent="0.3">
      <c r="P194" s="129"/>
      <c r="Q194" s="129"/>
      <c r="R194" s="129"/>
      <c r="S194" s="129"/>
      <c r="T194" s="129"/>
      <c r="U194" s="129"/>
    </row>
    <row r="195" spans="16:21" x14ac:dyDescent="0.3">
      <c r="P195" s="129"/>
      <c r="Q195" s="129"/>
      <c r="R195" s="129"/>
      <c r="S195" s="129"/>
      <c r="T195" s="129"/>
      <c r="U195" s="129"/>
    </row>
    <row r="196" spans="16:21" x14ac:dyDescent="0.3">
      <c r="P196" s="129"/>
      <c r="Q196" s="129"/>
      <c r="R196" s="129"/>
      <c r="S196" s="129"/>
      <c r="T196" s="129"/>
      <c r="U196" s="129"/>
    </row>
    <row r="197" spans="16:21" x14ac:dyDescent="0.3">
      <c r="P197" s="129"/>
      <c r="Q197" s="129"/>
      <c r="R197" s="129"/>
      <c r="S197" s="129"/>
      <c r="T197" s="129"/>
      <c r="U197" s="129"/>
    </row>
    <row r="198" spans="16:21" x14ac:dyDescent="0.3">
      <c r="P198" s="129"/>
      <c r="Q198" s="129"/>
      <c r="R198" s="129"/>
      <c r="S198" s="129"/>
      <c r="T198" s="129"/>
      <c r="U198" s="129"/>
    </row>
    <row r="199" spans="16:21" x14ac:dyDescent="0.3">
      <c r="P199" s="129"/>
      <c r="Q199" s="129"/>
      <c r="R199" s="129"/>
      <c r="S199" s="129"/>
      <c r="T199" s="129"/>
      <c r="U199" s="129"/>
    </row>
    <row r="200" spans="16:21" x14ac:dyDescent="0.3">
      <c r="P200" s="129"/>
      <c r="Q200" s="129"/>
      <c r="R200" s="129"/>
      <c r="S200" s="129"/>
      <c r="T200" s="129"/>
      <c r="U200" s="129"/>
    </row>
    <row r="201" spans="16:21" x14ac:dyDescent="0.3">
      <c r="P201" s="129"/>
      <c r="Q201" s="129"/>
      <c r="R201" s="129"/>
      <c r="S201" s="129"/>
      <c r="T201" s="129"/>
      <c r="U201" s="129"/>
    </row>
    <row r="202" spans="16:21" x14ac:dyDescent="0.3">
      <c r="P202" s="129"/>
      <c r="Q202" s="129"/>
      <c r="R202" s="129"/>
      <c r="S202" s="129"/>
      <c r="T202" s="129"/>
      <c r="U202" s="129"/>
    </row>
    <row r="203" spans="16:21" x14ac:dyDescent="0.3">
      <c r="P203" s="129"/>
      <c r="Q203" s="129"/>
      <c r="R203" s="129"/>
      <c r="S203" s="129"/>
      <c r="T203" s="129"/>
      <c r="U203" s="129"/>
    </row>
    <row r="204" spans="16:21" x14ac:dyDescent="0.3">
      <c r="P204" s="129"/>
      <c r="Q204" s="129"/>
      <c r="R204" s="129"/>
      <c r="S204" s="129"/>
      <c r="T204" s="129"/>
      <c r="U204" s="129"/>
    </row>
    <row r="205" spans="16:21" x14ac:dyDescent="0.3">
      <c r="P205" s="129"/>
      <c r="Q205" s="129"/>
      <c r="R205" s="129"/>
      <c r="S205" s="129"/>
      <c r="T205" s="129"/>
      <c r="U205" s="129"/>
    </row>
    <row r="206" spans="16:21" x14ac:dyDescent="0.3">
      <c r="P206" s="129"/>
      <c r="Q206" s="129"/>
      <c r="R206" s="129"/>
      <c r="S206" s="129"/>
      <c r="T206" s="129"/>
      <c r="U206" s="129"/>
    </row>
    <row r="207" spans="16:21" x14ac:dyDescent="0.3">
      <c r="P207" s="129"/>
      <c r="Q207" s="129"/>
      <c r="R207" s="129"/>
      <c r="S207" s="129"/>
      <c r="T207" s="129"/>
      <c r="U207" s="129"/>
    </row>
    <row r="208" spans="16:21" x14ac:dyDescent="0.3">
      <c r="P208" s="129"/>
      <c r="Q208" s="129"/>
      <c r="R208" s="129"/>
      <c r="S208" s="129"/>
      <c r="T208" s="129"/>
      <c r="U208" s="129"/>
    </row>
    <row r="209" spans="16:21" x14ac:dyDescent="0.3">
      <c r="P209" s="129"/>
      <c r="Q209" s="129"/>
      <c r="R209" s="129"/>
      <c r="S209" s="129"/>
      <c r="T209" s="129"/>
      <c r="U209" s="129"/>
    </row>
    <row r="210" spans="16:21" x14ac:dyDescent="0.3">
      <c r="P210" s="129"/>
      <c r="Q210" s="129"/>
      <c r="R210" s="129"/>
      <c r="S210" s="129"/>
      <c r="T210" s="129"/>
      <c r="U210" s="129"/>
    </row>
    <row r="211" spans="16:21" x14ac:dyDescent="0.3">
      <c r="P211" s="129"/>
      <c r="Q211" s="129"/>
      <c r="R211" s="129"/>
      <c r="S211" s="129"/>
      <c r="T211" s="129"/>
      <c r="U211" s="129"/>
    </row>
    <row r="212" spans="16:21" x14ac:dyDescent="0.3">
      <c r="P212" s="129"/>
      <c r="Q212" s="129"/>
      <c r="R212" s="129"/>
      <c r="S212" s="129"/>
      <c r="T212" s="129"/>
      <c r="U212" s="129"/>
    </row>
    <row r="213" spans="16:21" x14ac:dyDescent="0.3">
      <c r="P213" s="129"/>
      <c r="Q213" s="129"/>
      <c r="R213" s="129"/>
      <c r="S213" s="129"/>
      <c r="T213" s="129"/>
      <c r="U213" s="129"/>
    </row>
    <row r="214" spans="16:21" x14ac:dyDescent="0.3">
      <c r="P214" s="129"/>
      <c r="Q214" s="129"/>
      <c r="R214" s="129"/>
      <c r="S214" s="129"/>
      <c r="T214" s="129"/>
      <c r="U214" s="129"/>
    </row>
    <row r="215" spans="16:21" x14ac:dyDescent="0.3">
      <c r="P215" s="129"/>
      <c r="Q215" s="129"/>
      <c r="R215" s="129"/>
      <c r="S215" s="129"/>
      <c r="T215" s="129"/>
      <c r="U215" s="129"/>
    </row>
    <row r="216" spans="16:21" x14ac:dyDescent="0.3">
      <c r="P216" s="129"/>
      <c r="Q216" s="129"/>
      <c r="R216" s="129"/>
      <c r="S216" s="129"/>
      <c r="T216" s="129"/>
      <c r="U216" s="129"/>
    </row>
    <row r="217" spans="16:21" x14ac:dyDescent="0.3">
      <c r="P217" s="129"/>
      <c r="Q217" s="129"/>
      <c r="R217" s="129"/>
      <c r="S217" s="129"/>
      <c r="T217" s="129"/>
      <c r="U217" s="129"/>
    </row>
    <row r="218" spans="16:21" x14ac:dyDescent="0.3">
      <c r="P218" s="129"/>
      <c r="Q218" s="129"/>
      <c r="R218" s="129"/>
      <c r="S218" s="129"/>
      <c r="T218" s="129"/>
      <c r="U218" s="129"/>
    </row>
    <row r="219" spans="16:21" x14ac:dyDescent="0.3">
      <c r="P219" s="129"/>
      <c r="Q219" s="129"/>
      <c r="R219" s="129"/>
      <c r="S219" s="129"/>
      <c r="T219" s="129"/>
      <c r="U219" s="129"/>
    </row>
    <row r="220" spans="16:21" x14ac:dyDescent="0.3">
      <c r="P220" s="129"/>
      <c r="Q220" s="129"/>
      <c r="R220" s="129"/>
      <c r="S220" s="129"/>
      <c r="T220" s="129"/>
      <c r="U220" s="129"/>
    </row>
    <row r="221" spans="16:21" x14ac:dyDescent="0.3">
      <c r="P221" s="129"/>
      <c r="Q221" s="129"/>
      <c r="R221" s="129"/>
      <c r="S221" s="129"/>
      <c r="T221" s="129"/>
      <c r="U221" s="129"/>
    </row>
    <row r="222" spans="16:21" x14ac:dyDescent="0.3">
      <c r="P222" s="129"/>
      <c r="Q222" s="129"/>
      <c r="R222" s="129"/>
      <c r="S222" s="129"/>
      <c r="T222" s="129"/>
      <c r="U222" s="129"/>
    </row>
    <row r="223" spans="16:21" x14ac:dyDescent="0.3">
      <c r="P223" s="129"/>
      <c r="Q223" s="129"/>
      <c r="R223" s="129"/>
      <c r="S223" s="129"/>
      <c r="T223" s="129"/>
      <c r="U223" s="129"/>
    </row>
    <row r="224" spans="16:21" x14ac:dyDescent="0.3">
      <c r="P224" s="129"/>
      <c r="Q224" s="129"/>
      <c r="R224" s="129"/>
      <c r="S224" s="129"/>
      <c r="T224" s="129"/>
      <c r="U224" s="129"/>
    </row>
    <row r="225" spans="15:23" x14ac:dyDescent="0.3">
      <c r="P225" s="129"/>
      <c r="Q225" s="129"/>
      <c r="R225" s="129"/>
      <c r="S225" s="129"/>
      <c r="T225" s="129"/>
      <c r="U225" s="129"/>
    </row>
    <row r="226" spans="15:23" x14ac:dyDescent="0.3">
      <c r="P226" s="129"/>
      <c r="Q226" s="129"/>
      <c r="R226" s="129"/>
      <c r="S226" s="129"/>
      <c r="T226" s="129"/>
      <c r="U226" s="129"/>
    </row>
    <row r="227" spans="15:23" x14ac:dyDescent="0.3">
      <c r="P227" s="129"/>
      <c r="Q227" s="129"/>
      <c r="R227" s="129"/>
      <c r="S227" s="129"/>
      <c r="T227" s="129"/>
      <c r="U227" s="129"/>
    </row>
    <row r="228" spans="15:23" x14ac:dyDescent="0.3">
      <c r="P228" s="129"/>
      <c r="Q228" s="129"/>
      <c r="R228" s="129"/>
      <c r="S228" s="129"/>
      <c r="T228" s="129"/>
      <c r="U228" s="129"/>
    </row>
    <row r="229" spans="15:23" x14ac:dyDescent="0.3">
      <c r="P229" s="129"/>
      <c r="Q229" s="129"/>
      <c r="R229" s="129"/>
      <c r="S229" s="129"/>
      <c r="T229" s="129"/>
      <c r="U229" s="129"/>
    </row>
    <row r="230" spans="15:23" x14ac:dyDescent="0.3">
      <c r="P230" s="129"/>
      <c r="Q230" s="129"/>
      <c r="R230" s="129"/>
      <c r="S230" s="129"/>
      <c r="T230" s="129"/>
      <c r="U230" s="129"/>
    </row>
    <row r="231" spans="15:23" x14ac:dyDescent="0.3">
      <c r="P231" s="129"/>
      <c r="Q231" s="129"/>
      <c r="R231" s="129"/>
      <c r="S231" s="129"/>
      <c r="T231" s="129"/>
      <c r="U231" s="129"/>
    </row>
    <row r="232" spans="15:23" x14ac:dyDescent="0.3">
      <c r="P232" s="129"/>
      <c r="Q232" s="129"/>
      <c r="R232" s="129"/>
      <c r="S232" s="129"/>
      <c r="T232" s="129"/>
      <c r="U232" s="129"/>
    </row>
    <row r="233" spans="15:23" x14ac:dyDescent="0.3">
      <c r="O233" s="32" t="s">
        <v>260</v>
      </c>
      <c r="P233" s="130">
        <f t="shared" ref="P233:V233" si="40">+P125</f>
        <v>2381620323</v>
      </c>
      <c r="Q233" s="130">
        <f t="shared" si="40"/>
        <v>199999999.97000003</v>
      </c>
      <c r="R233" s="130">
        <f t="shared" si="40"/>
        <v>2581620322.9699998</v>
      </c>
      <c r="S233" s="130">
        <f t="shared" si="40"/>
        <v>2665892487.4661932</v>
      </c>
      <c r="T233" s="130">
        <v>2665892487.4661932</v>
      </c>
      <c r="U233" s="130">
        <f t="shared" si="40"/>
        <v>2788523544.5359945</v>
      </c>
      <c r="V233" s="130">
        <f t="shared" si="40"/>
        <v>2880964674.6753049</v>
      </c>
      <c r="W233" s="130">
        <f>+W125</f>
        <v>3024466979.0597191</v>
      </c>
    </row>
    <row r="234" spans="15:23" x14ac:dyDescent="0.3">
      <c r="O234" s="32" t="s">
        <v>261</v>
      </c>
      <c r="P234" s="130"/>
      <c r="Q234" s="130"/>
      <c r="R234" s="130"/>
      <c r="S234" s="130">
        <f>'[5]Tariff Rand Values '!R98</f>
        <v>2788523544.9903593</v>
      </c>
      <c r="T234" s="130">
        <v>2665892487.4661918</v>
      </c>
      <c r="U234" s="130">
        <f>'[5]Tariff Rand Values '!R111</f>
        <v>3014393952.1345787</v>
      </c>
      <c r="V234" s="130">
        <f>'[5]Tariff Rand Values '!R119</f>
        <v>3171745316.4360042</v>
      </c>
      <c r="W234" s="130" t="e">
        <f>'[5]Tariff Rand Values '!#REF!</f>
        <v>#REF!</v>
      </c>
    </row>
    <row r="235" spans="15:23" ht="17.25" thickBot="1" x14ac:dyDescent="0.35">
      <c r="O235" s="32" t="s">
        <v>262</v>
      </c>
      <c r="P235" s="131"/>
      <c r="Q235" s="131"/>
      <c r="R235" s="131"/>
      <c r="S235" s="131">
        <f>S233-S234</f>
        <v>-122631057.52416611</v>
      </c>
      <c r="T235" s="131">
        <v>0</v>
      </c>
      <c r="U235" s="131">
        <f t="shared" ref="U235:W235" si="41">U233-U234</f>
        <v>-225870407.59858418</v>
      </c>
      <c r="V235" s="131">
        <f t="shared" si="41"/>
        <v>-290780641.76069927</v>
      </c>
      <c r="W235" s="131" t="e">
        <f t="shared" si="41"/>
        <v>#REF!</v>
      </c>
    </row>
    <row r="236" spans="15:23" ht="17.25" thickTop="1" x14ac:dyDescent="0.3">
      <c r="P236" s="132"/>
      <c r="Q236" s="132"/>
      <c r="R236" s="132"/>
      <c r="S236" s="132"/>
      <c r="T236" s="132"/>
      <c r="U236" s="133"/>
      <c r="V236" s="132"/>
      <c r="W236" s="132"/>
    </row>
    <row r="237" spans="15:23" x14ac:dyDescent="0.3">
      <c r="O237" s="54" t="s">
        <v>263</v>
      </c>
      <c r="P237" s="133"/>
      <c r="Q237" s="133"/>
      <c r="R237" s="133"/>
      <c r="S237" s="133"/>
      <c r="T237" s="133"/>
      <c r="U237" s="133"/>
      <c r="V237" s="132"/>
      <c r="W237" s="132"/>
    </row>
    <row r="238" spans="15:23" x14ac:dyDescent="0.3">
      <c r="O238" s="107" t="s">
        <v>264</v>
      </c>
      <c r="P238" s="134">
        <f>+P15+P16+P21+P22+P60+P61</f>
        <v>833543479</v>
      </c>
      <c r="Q238" s="134"/>
      <c r="R238" s="134">
        <f>+R15+R16+R21+R22+R60+R61</f>
        <v>944884855.36000001</v>
      </c>
      <c r="S238" s="134">
        <f>+S15+S16+S21+S22+S60+S61</f>
        <v>955905415.05136561</v>
      </c>
      <c r="T238" s="134">
        <v>955905415.05136561</v>
      </c>
      <c r="U238" s="134">
        <f>+U15+U16+U21+U22+U60+U61</f>
        <v>999877064.14372849</v>
      </c>
      <c r="V238" s="134">
        <f>+V15+V16+V21+V22+V60+V61</f>
        <v>1006463166.0002085</v>
      </c>
      <c r="W238" s="134">
        <f>+W15+W16+W21+W22+W60+W61</f>
        <v>1059989397.9682175</v>
      </c>
    </row>
    <row r="239" spans="15:23" x14ac:dyDescent="0.3">
      <c r="O239" s="32" t="s">
        <v>265</v>
      </c>
      <c r="P239" s="133">
        <f>SUM(P63:P124,P24:P58,P18:P19)</f>
        <v>1548076844</v>
      </c>
      <c r="Q239" s="133"/>
      <c r="R239" s="133">
        <f>SUM(R63:R124,R24:R58,R18:R19)</f>
        <v>1636735467.6100001</v>
      </c>
      <c r="S239" s="133">
        <f>SUM(S63:S124,S24:S58,S18:S19)</f>
        <v>1709987072.4148269</v>
      </c>
      <c r="T239" s="133">
        <v>1709987072.4148269</v>
      </c>
      <c r="U239" s="133">
        <f>SUM(U63:U124,U24:U58,U18:U19)</f>
        <v>1788646480.3922656</v>
      </c>
      <c r="V239" s="133">
        <f>SUM(V63:V124,V24:V58,V18:V19)</f>
        <v>1874501508.6750965</v>
      </c>
      <c r="W239" s="133">
        <f>SUM(W63:W124,W24:W58,W18:W19)</f>
        <v>1964477581.0915015</v>
      </c>
    </row>
    <row r="240" spans="15:23" x14ac:dyDescent="0.3">
      <c r="O240" s="32" t="s">
        <v>266</v>
      </c>
      <c r="P240" s="133">
        <f>+P8</f>
        <v>11391512.25</v>
      </c>
      <c r="Q240" s="133"/>
      <c r="R240" s="133">
        <f>+R8</f>
        <v>11391512.25</v>
      </c>
      <c r="S240" s="133">
        <f>+S8</f>
        <v>18924063.931318797</v>
      </c>
      <c r="T240" s="133">
        <v>18924063.931318797</v>
      </c>
      <c r="U240" s="133">
        <f>+U8</f>
        <v>19794570.872159462</v>
      </c>
      <c r="V240" s="133">
        <f>+V8</f>
        <v>20744710.274023116</v>
      </c>
      <c r="W240" s="133">
        <f>+W8</f>
        <v>21740456.367176227</v>
      </c>
    </row>
    <row r="241" spans="15:23" ht="17.25" thickBot="1" x14ac:dyDescent="0.35">
      <c r="O241" s="54" t="s">
        <v>267</v>
      </c>
      <c r="P241" s="135">
        <f>SUM(P238:P240)</f>
        <v>2393011835.25</v>
      </c>
      <c r="Q241" s="135">
        <f t="shared" ref="Q241:W241" si="42">SUM(Q238:Q240)</f>
        <v>0</v>
      </c>
      <c r="R241" s="135">
        <f t="shared" si="42"/>
        <v>2593011835.2200003</v>
      </c>
      <c r="S241" s="135">
        <f t="shared" si="42"/>
        <v>2684816551.397511</v>
      </c>
      <c r="T241" s="135">
        <v>2684816551.397511</v>
      </c>
      <c r="U241" s="135">
        <f t="shared" si="42"/>
        <v>2808318115.4081535</v>
      </c>
      <c r="V241" s="135">
        <f t="shared" si="42"/>
        <v>2901709384.9493279</v>
      </c>
      <c r="W241" s="135">
        <f t="shared" si="42"/>
        <v>3046207435.4268951</v>
      </c>
    </row>
    <row r="242" spans="15:23" ht="17.25" thickTop="1" x14ac:dyDescent="0.3">
      <c r="P242" s="136"/>
      <c r="Q242" s="136"/>
      <c r="R242" s="136"/>
      <c r="S242" s="136"/>
      <c r="T242" s="136"/>
      <c r="U242" s="136"/>
      <c r="V242" s="136"/>
      <c r="W242" s="136"/>
    </row>
    <row r="243" spans="15:23" x14ac:dyDescent="0.3">
      <c r="O243" s="32" t="s">
        <v>268</v>
      </c>
      <c r="P243" s="129"/>
      <c r="Q243" s="129"/>
      <c r="R243" s="129"/>
      <c r="S243" s="137">
        <f>'[5]Tariff Rand Values '!R104</f>
        <v>2808318118.0570917</v>
      </c>
      <c r="T243" s="137">
        <v>2684816551.3975105</v>
      </c>
      <c r="U243" s="137">
        <f>'[5]Tariff Rand Values '!R115</f>
        <v>33461497.095145356</v>
      </c>
      <c r="V243" s="137">
        <f>'[5]Tariff Rand Values '!R123</f>
        <v>3194260222.0490661</v>
      </c>
      <c r="W243" s="137" t="e">
        <f>'[5]Tariff Rand Values '!#REF!</f>
        <v>#REF!</v>
      </c>
    </row>
    <row r="244" spans="15:23" x14ac:dyDescent="0.3">
      <c r="P244" s="129"/>
      <c r="Q244" s="129"/>
      <c r="R244" s="129"/>
      <c r="S244" s="129"/>
      <c r="T244" s="129"/>
      <c r="U244" s="129"/>
      <c r="V244" s="129"/>
      <c r="W244" s="129"/>
    </row>
    <row r="245" spans="15:23" ht="17.25" thickBot="1" x14ac:dyDescent="0.35">
      <c r="O245" s="32" t="s">
        <v>269</v>
      </c>
      <c r="P245" s="138"/>
      <c r="Q245" s="138"/>
      <c r="R245" s="138"/>
      <c r="S245" s="139">
        <f>S241-S243</f>
        <v>-123501566.65958071</v>
      </c>
      <c r="T245" s="139">
        <v>0</v>
      </c>
      <c r="U245" s="139">
        <f t="shared" ref="U245:W245" si="43">U241-U243</f>
        <v>2774856618.3130083</v>
      </c>
      <c r="V245" s="139">
        <f t="shared" si="43"/>
        <v>-292550837.09973812</v>
      </c>
      <c r="W245" s="139" t="e">
        <f t="shared" si="43"/>
        <v>#REF!</v>
      </c>
    </row>
    <row r="246" spans="15:23" ht="17.25" thickTop="1" x14ac:dyDescent="0.3"/>
    <row r="247" spans="15:23" x14ac:dyDescent="0.3">
      <c r="U247" s="141">
        <f>+U243-2985169107</f>
        <v>-2951707609.9048548</v>
      </c>
      <c r="V247" s="142">
        <f>3033913224-V243</f>
        <v>-160346998.04906607</v>
      </c>
    </row>
    <row r="248" spans="15:23" x14ac:dyDescent="0.3">
      <c r="U248" s="141">
        <f>+U247+V247</f>
        <v>-3112054607.9539208</v>
      </c>
    </row>
  </sheetData>
  <autoFilter ref="A3:V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">
    <mergeCell ref="A3:L3"/>
  </mergeCells>
  <pageMargins left="0.25" right="0.25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NERSA - APPROVED TARIFFS</vt:lpstr>
      <vt:lpstr>MSCOA - Tariff Structure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Williams</dc:creator>
  <cp:lastModifiedBy>Zoe Williams</cp:lastModifiedBy>
  <dcterms:created xsi:type="dcterms:W3CDTF">2020-03-27T15:13:56Z</dcterms:created>
  <dcterms:modified xsi:type="dcterms:W3CDTF">2020-06-27T11:33:00Z</dcterms:modified>
</cp:coreProperties>
</file>