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Total" sheetId="1" r:id="rId1"/>
    <sheet name="SM &amp; Vacancies" sheetId="2" r:id="rId2"/>
    <sheet name="MS &amp; Vacancies combined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MER1">#REF!</definedName>
    <definedName name="_xlnm._FilterDatabase" localSheetId="2" hidden="1">'MS &amp; Vacancies combined'!$A$2:$U$730</definedName>
    <definedName name="_MEB2">'[2]Template names'!$B$83</definedName>
    <definedName name="_MEB5">'[2]Template names'!$B$88</definedName>
    <definedName name="_MER1">'[3]Template names'!$B$80</definedName>
    <definedName name="_MER2">#REF!</definedName>
    <definedName name="_MER4">#REF!</definedName>
    <definedName name="_MER9">'[4]Template names'!$B$86</definedName>
    <definedName name="Approve5">'[5]Template names'!$B$104</definedName>
    <definedName name="Asset_Class">'[6]Lookup and lists'!$Z$15:$Z$29</definedName>
    <definedName name="Asset_Management_Guide">'[7]Mapping List CAG'!$D$3:$D$339</definedName>
    <definedName name="Asset_sub_class">'[6]Lookup and lists'!$AA$15:$AA$59</definedName>
    <definedName name="BUDGET">'[8]Item'!#REF!</definedName>
    <definedName name="Date">'[3]Instructions'!$X$11</definedName>
    <definedName name="desc">'[5]Template names'!$B$30</definedName>
    <definedName name="Head1">'[5]Template names'!$B$2</definedName>
    <definedName name="Head10">'[5]Template names'!$B$16</definedName>
    <definedName name="Head11">'[5]Template names'!$B$17</definedName>
    <definedName name="Head12">'[9]Template names'!$B$18</definedName>
    <definedName name="Head13">'[9]Template names'!$B$19</definedName>
    <definedName name="Head14">'[9]Template names'!$B$20</definedName>
    <definedName name="head1A">'[5]Template names'!$B$3</definedName>
    <definedName name="head1b">'[5]Template names'!$B$4</definedName>
    <definedName name="Head2">'[5]Template names'!$B$5</definedName>
    <definedName name="head27">'[5]Template names'!$B$33</definedName>
    <definedName name="head27a">'[5]Template names'!$B$34</definedName>
    <definedName name="Head3">'[5]Template names'!$B$7</definedName>
    <definedName name="Head38">'[3]Template names'!$B$46</definedName>
    <definedName name="Head39">'[3]Template names'!$B$47</definedName>
    <definedName name="Head3a">'[10]Template names'!$B$8</definedName>
    <definedName name="Head40">'[3]Template names'!$B$48</definedName>
    <definedName name="Head41">'[3]Template names'!$B$49</definedName>
    <definedName name="Head47">'[6]Template names'!$B$54</definedName>
    <definedName name="Head48">'[9]Template names'!$B$55</definedName>
    <definedName name="Head5">'[5]Template names'!$B$9</definedName>
    <definedName name="Head5A">'[11]Template names'!$B$11</definedName>
    <definedName name="Head5b">'[5]Template names'!$B$11</definedName>
    <definedName name="Head6">'[5]Template names'!$B$12</definedName>
    <definedName name="Head7">'[5]Template names'!$B$13</definedName>
    <definedName name="Head8">'[5]Template names'!$B$14</definedName>
    <definedName name="Head9">'[5]Template names'!$B$15</definedName>
    <definedName name="HLONI">'[12]Template names'!$B$80</definedName>
    <definedName name="iglrbsitem">'[13]iglrbsitem'!$A$4:$F$301</definedName>
    <definedName name="Legends">#REF!</definedName>
    <definedName name="MASTERDOC">#REF!</definedName>
    <definedName name="MASTERDOCBUDGET">#REF!</definedName>
    <definedName name="MEB5a">'[10]Template names'!$B$89</definedName>
    <definedName name="MER12a">#REF!</definedName>
    <definedName name="MER12b">#REF!</definedName>
    <definedName name="MER12c">#REF!</definedName>
    <definedName name="MER12d">#REF!</definedName>
    <definedName name="MER12e">#REF!</definedName>
    <definedName name="muni">'[5]Template names'!$B$93</definedName>
    <definedName name="PREVIEWM520" localSheetId="2">'MS &amp; Vacancies combined'!$A$2:$S$692</definedName>
    <definedName name="_xlnm.Print_Area" localSheetId="2">'MS &amp; Vacancies combined'!$A$31:$Z$764</definedName>
    <definedName name="_xlnm.Print_Area">'/tmp/tmppg8qrwjs\[Main Ledger.xls]Journals'!#REF!</definedName>
    <definedName name="PRINT_AREA_MI">'[14]Journals'!#REF!</definedName>
    <definedName name="Reference">#REF!</definedName>
    <definedName name="Results">'[8]Item'!#REF!</definedName>
    <definedName name="SA34a">'[15]Template names'!$B$93</definedName>
    <definedName name="TableA23">'[16]Template names'!$B$135</definedName>
    <definedName name="TableA34a">'[15]Template names'!$B$145</definedName>
    <definedName name="TableA34b">'[15]Template names'!$B$146</definedName>
    <definedName name="TableA34c">'[17]Template names'!$B$146</definedName>
    <definedName name="TableA35">'[9]Template names'!$B$147</definedName>
    <definedName name="TableA36">'[5]Template names'!$B$148</definedName>
    <definedName name="TableA37">'[6]Template names'!$B$151</definedName>
    <definedName name="TableA4">'[18]Template names'!$B$114</definedName>
    <definedName name="TableA5">'[18]Template names'!$B$115</definedName>
    <definedName name="Vdesc">'[5]Template names'!$B$32</definedName>
    <definedName name="Vote">'[5]Org structure'!$A$2:$A$16</definedName>
    <definedName name="Vote1">'[5]Org structure'!$B$3:$B$12</definedName>
    <definedName name="Vote10">'[5]Org structure'!$B$102:$B$111</definedName>
    <definedName name="Vote11">'[5]Org structure'!$B$113:$B$122</definedName>
    <definedName name="Vote12">'[5]Org structure'!$B$124:$B$133</definedName>
    <definedName name="Vote13">'[5]Org structure'!$B$135:$B$144</definedName>
    <definedName name="Vote14">'[5]Org structure'!$B$146:$B$155</definedName>
    <definedName name="Vote15">'[5]Org structure'!$B$157:$B$166</definedName>
    <definedName name="Vote2">'[5]Org structure'!$B$14:$B$23</definedName>
    <definedName name="Vote3">'[5]Org structure'!$B$25:$B$34</definedName>
    <definedName name="Vote4">'[5]Org structure'!$B$36:$B$45</definedName>
    <definedName name="Vote5">'[5]Org structure'!$B$47:$B$56</definedName>
    <definedName name="Vote6">'[5]Org structure'!$B$58:$B$67</definedName>
    <definedName name="Vote7">'[5]Org structure'!$B$69:$B$78</definedName>
    <definedName name="Vote8">'[5]Org structure'!$B$80:$B$89</definedName>
    <definedName name="Vote9">'[5]Org structure'!$B$91:$B$100</definedName>
    <definedName name="XX">'[12]Instructions'!$X$11</definedName>
    <definedName name="YTD">#REF!</definedName>
  </definedNames>
  <calcPr fullCalcOnLoad="1"/>
</workbook>
</file>

<file path=xl/sharedStrings.xml><?xml version="1.0" encoding="utf-8"?>
<sst xmlns="http://schemas.openxmlformats.org/spreadsheetml/2006/main" count="3819" uniqueCount="1326">
  <si>
    <t>CST CNT</t>
  </si>
  <si>
    <t>DEPT</t>
  </si>
  <si>
    <t>E/CODE</t>
  </si>
  <si>
    <t xml:space="preserve">RACE </t>
  </si>
  <si>
    <t xml:space="preserve">GENDER </t>
  </si>
  <si>
    <t xml:space="preserve">INITIALS </t>
  </si>
  <si>
    <t xml:space="preserve">LEVEL </t>
  </si>
  <si>
    <t xml:space="preserve">SURNAME </t>
  </si>
  <si>
    <t xml:space="preserve">OCCUPATION </t>
  </si>
  <si>
    <t>ANNUAL BASIC</t>
  </si>
  <si>
    <t>BONUS</t>
  </si>
  <si>
    <t>HOUSE SUB</t>
  </si>
  <si>
    <t>CELL/TEL</t>
  </si>
  <si>
    <t>BARGAIN</t>
  </si>
  <si>
    <t>CAR FIXED</t>
  </si>
  <si>
    <t>CC GROUP</t>
  </si>
  <si>
    <t>CC MEDICAL</t>
  </si>
  <si>
    <t>CC PENSION</t>
  </si>
  <si>
    <t>CC UIF</t>
  </si>
  <si>
    <t>A</t>
  </si>
  <si>
    <t>M</t>
  </si>
  <si>
    <t>XG</t>
  </si>
  <si>
    <t xml:space="preserve">Total Cost </t>
  </si>
  <si>
    <t>FAKU</t>
  </si>
  <si>
    <t>GM:DISTRIBUTION</t>
  </si>
  <si>
    <t>MJ</t>
  </si>
  <si>
    <t>MPHOLO</t>
  </si>
  <si>
    <t>GM :PLANNING</t>
  </si>
  <si>
    <t>P</t>
  </si>
  <si>
    <t>MOHAPI</t>
  </si>
  <si>
    <t>GM: UTILIZATION</t>
  </si>
  <si>
    <t>F</t>
  </si>
  <si>
    <t>LENKA</t>
  </si>
  <si>
    <t>GM: REVENUE</t>
  </si>
  <si>
    <t>SK</t>
  </si>
  <si>
    <t>ZZIWA</t>
  </si>
  <si>
    <t>GM: COMPLIANCE</t>
  </si>
  <si>
    <t>J M</t>
  </si>
  <si>
    <t>MAMATU</t>
  </si>
  <si>
    <t>GENERAL MANAGER : STRATEG</t>
  </si>
  <si>
    <t>MOLEMELA</t>
  </si>
  <si>
    <t>GM:HUMAN RESOURCE DEVELOP</t>
  </si>
  <si>
    <t>B R</t>
  </si>
  <si>
    <t>MOTSHWENE</t>
  </si>
  <si>
    <t>GM REVENUE MANAGEMENT</t>
  </si>
  <si>
    <t>N E</t>
  </si>
  <si>
    <t>SAOHATSI</t>
  </si>
  <si>
    <t>GM: INTERNAL AUDIT</t>
  </si>
  <si>
    <t>GB</t>
  </si>
  <si>
    <t>LESERWANE</t>
  </si>
  <si>
    <t>MANAGER:ORGANI PERFORMANC</t>
  </si>
  <si>
    <t>LP</t>
  </si>
  <si>
    <t>MKHWANE</t>
  </si>
  <si>
    <t>MANAGER: HUMAN RESOURCE</t>
  </si>
  <si>
    <t>C</t>
  </si>
  <si>
    <t>ZSN</t>
  </si>
  <si>
    <t>WILLIAMS</t>
  </si>
  <si>
    <t>MANAGER: FINANCIAL MNG&amp;SU</t>
  </si>
  <si>
    <t>T M G</t>
  </si>
  <si>
    <t>NKALA</t>
  </si>
  <si>
    <t>MANAGER NETWORK OPTMIZATI</t>
  </si>
  <si>
    <t>W</t>
  </si>
  <si>
    <t>PJ</t>
  </si>
  <si>
    <t>NIEMANN</t>
  </si>
  <si>
    <t>CONTROL TECHNICIAN</t>
  </si>
  <si>
    <t>I J</t>
  </si>
  <si>
    <t>SMITH</t>
  </si>
  <si>
    <t>CONTROL TECH/FIRST ENGINE</t>
  </si>
  <si>
    <t>A J</t>
  </si>
  <si>
    <t>OELOFSE</t>
  </si>
  <si>
    <t>MANAGER</t>
  </si>
  <si>
    <t>SOBELELE</t>
  </si>
  <si>
    <t>MANAGER: METERING</t>
  </si>
  <si>
    <t>B S</t>
  </si>
  <si>
    <t>TSHABALALA</t>
  </si>
  <si>
    <t>CONTROL TECH//FIRST ENGIN</t>
  </si>
  <si>
    <t>DD</t>
  </si>
  <si>
    <t>MALOKASE</t>
  </si>
  <si>
    <t>MANAGER: INFORMATION MNG</t>
  </si>
  <si>
    <t>MS</t>
  </si>
  <si>
    <t>MAY</t>
  </si>
  <si>
    <t>MANAGER:NETWORK MAINTENAN</t>
  </si>
  <si>
    <t>P N</t>
  </si>
  <si>
    <t>MBOBO</t>
  </si>
  <si>
    <t>O M</t>
  </si>
  <si>
    <t>MOGAMISI</t>
  </si>
  <si>
    <t>FIRST ENGINEER</t>
  </si>
  <si>
    <t>M I</t>
  </si>
  <si>
    <t>MOKANYANE</t>
  </si>
  <si>
    <t>ENG IN TRN/SNR/FRT ENGINE</t>
  </si>
  <si>
    <t>GI</t>
  </si>
  <si>
    <t>LE GRANGE</t>
  </si>
  <si>
    <t>GN</t>
  </si>
  <si>
    <t>NKOTA</t>
  </si>
  <si>
    <t>MANAGER:SECURITY</t>
  </si>
  <si>
    <t>J</t>
  </si>
  <si>
    <t>BLAIR</t>
  </si>
  <si>
    <t>ASSET MANAGER</t>
  </si>
  <si>
    <t>NM</t>
  </si>
  <si>
    <t>ZWENI</t>
  </si>
  <si>
    <t>SKILLS DEVELOPMENT OFFICE</t>
  </si>
  <si>
    <t>L</t>
  </si>
  <si>
    <t>SCHLECHTER</t>
  </si>
  <si>
    <t>MANAGER:ACCOUNTING&amp;COMPLI</t>
  </si>
  <si>
    <t>MA</t>
  </si>
  <si>
    <t>MAKARA</t>
  </si>
  <si>
    <t>MANAGER COMPLIANCE</t>
  </si>
  <si>
    <t>MOSIME</t>
  </si>
  <si>
    <t>MANAGER :CUSTOMER SER</t>
  </si>
  <si>
    <t>S</t>
  </si>
  <si>
    <t>NKANE</t>
  </si>
  <si>
    <t>MANAGER:BUDGET&amp;MONITORING</t>
  </si>
  <si>
    <t>MR</t>
  </si>
  <si>
    <t>LEBODI</t>
  </si>
  <si>
    <t>MANAGER:LABOUR RELATION</t>
  </si>
  <si>
    <t>DE JAGER</t>
  </si>
  <si>
    <t>CHIEF ENGINEERING ASST</t>
  </si>
  <si>
    <t>H B</t>
  </si>
  <si>
    <t>ERASMUS</t>
  </si>
  <si>
    <t>ASS MANAGER:REVENUE COLL</t>
  </si>
  <si>
    <t>O C</t>
  </si>
  <si>
    <t>FABER</t>
  </si>
  <si>
    <t>SCADA SPECIALIST</t>
  </si>
  <si>
    <t>MOODIE</t>
  </si>
  <si>
    <t>ASS MANAGER FLEET</t>
  </si>
  <si>
    <t>G M K</t>
  </si>
  <si>
    <t>SEGWANA</t>
  </si>
  <si>
    <t>SNR ENGINEERING ASS/FIRST</t>
  </si>
  <si>
    <t>PA</t>
  </si>
  <si>
    <t>LERAISA</t>
  </si>
  <si>
    <t>SENIOR HR OFFICER</t>
  </si>
  <si>
    <t>AJ</t>
  </si>
  <si>
    <t>MARAIS</t>
  </si>
  <si>
    <t>SNR SUPPLY CHAIN PRACTITI</t>
  </si>
  <si>
    <t>MOSALA</t>
  </si>
  <si>
    <t>ASST MANAGER TECHNICAL</t>
  </si>
  <si>
    <t>X</t>
  </si>
  <si>
    <t>MBALI</t>
  </si>
  <si>
    <t>T D</t>
  </si>
  <si>
    <t>MOSHOESHOE</t>
  </si>
  <si>
    <t>SERVICE DELIVERY CORDINAT</t>
  </si>
  <si>
    <t>P L</t>
  </si>
  <si>
    <t>STEENBOK</t>
  </si>
  <si>
    <t>L K</t>
  </si>
  <si>
    <t>MOHLAKANE</t>
  </si>
  <si>
    <t>M F</t>
  </si>
  <si>
    <t>SILO</t>
  </si>
  <si>
    <t>ASST MANAGER: EMPLOYMENT</t>
  </si>
  <si>
    <t>MOTSOANE</t>
  </si>
  <si>
    <t>SNR ADMINISTRATION OFFICE</t>
  </si>
  <si>
    <t>TD</t>
  </si>
  <si>
    <t>LERATA</t>
  </si>
  <si>
    <t>ASST MANAGER: MERCHANT</t>
  </si>
  <si>
    <t>SB</t>
  </si>
  <si>
    <t>SIXEKI</t>
  </si>
  <si>
    <t>KUBU</t>
  </si>
  <si>
    <t>ASST MANAGER:BILING</t>
  </si>
  <si>
    <t>LW</t>
  </si>
  <si>
    <t>LIKHETHE</t>
  </si>
  <si>
    <t>ASS MANAGER:MUNIC SUPPORT</t>
  </si>
  <si>
    <t>PB</t>
  </si>
  <si>
    <t>MONYAKI</t>
  </si>
  <si>
    <t>ASST MANAGER: REP.&amp; COMP</t>
  </si>
  <si>
    <t>RI</t>
  </si>
  <si>
    <t>MOSOLA</t>
  </si>
  <si>
    <t>ASST MANAGER:EXPENDITURE</t>
  </si>
  <si>
    <t>AE</t>
  </si>
  <si>
    <t>PINI</t>
  </si>
  <si>
    <t>ASST MANAGER:COUNTER SEV</t>
  </si>
  <si>
    <t>MG</t>
  </si>
  <si>
    <t>LEDWABA</t>
  </si>
  <si>
    <t>DATABASE DEVELOPER</t>
  </si>
  <si>
    <t>TM</t>
  </si>
  <si>
    <t>MOLABA</t>
  </si>
  <si>
    <t>ASST MANAGER: DEBT MNG</t>
  </si>
  <si>
    <t>NA</t>
  </si>
  <si>
    <t>RAMOHLOKOANE</t>
  </si>
  <si>
    <t>SOFTWARE &amp; DATABASE DEV</t>
  </si>
  <si>
    <t>H K</t>
  </si>
  <si>
    <t>DHLAMINI</t>
  </si>
  <si>
    <t>ASST MANAGER RISK MANAGEM</t>
  </si>
  <si>
    <t>O I K</t>
  </si>
  <si>
    <t>MODIAKGOTLA</t>
  </si>
  <si>
    <t>CONSUMER ANALYST</t>
  </si>
  <si>
    <t>Y V</t>
  </si>
  <si>
    <t>JAVER</t>
  </si>
  <si>
    <t>SENIOR SECRETARY</t>
  </si>
  <si>
    <t>R C</t>
  </si>
  <si>
    <t>MATSAU</t>
  </si>
  <si>
    <t>KEY CUSTOMER CONSULTANT</t>
  </si>
  <si>
    <t>SE</t>
  </si>
  <si>
    <t>MAARTENS</t>
  </si>
  <si>
    <t>K</t>
  </si>
  <si>
    <t>KERSOP</t>
  </si>
  <si>
    <t>EXECUTIVE SECRETARY</t>
  </si>
  <si>
    <t>L D</t>
  </si>
  <si>
    <t>GREYLING</t>
  </si>
  <si>
    <t>CHIEF  ENGINEERING ASST</t>
  </si>
  <si>
    <t>P M</t>
  </si>
  <si>
    <t>RADEBE</t>
  </si>
  <si>
    <t>P A</t>
  </si>
  <si>
    <t>MOJI</t>
  </si>
  <si>
    <t>M J</t>
  </si>
  <si>
    <t>MPHOLENG</t>
  </si>
  <si>
    <t>L L</t>
  </si>
  <si>
    <t>NKALAI</t>
  </si>
  <si>
    <t>CHIEF ENGINEERING  ASSIST</t>
  </si>
  <si>
    <t>MC</t>
  </si>
  <si>
    <t>BOROLE</t>
  </si>
  <si>
    <t>SERVICE DELIVERY MONITOR</t>
  </si>
  <si>
    <t>SC</t>
  </si>
  <si>
    <t>SHOPANE</t>
  </si>
  <si>
    <t>PROTECTION SPECIALIST</t>
  </si>
  <si>
    <t>J S</t>
  </si>
  <si>
    <t>LIEBENBERG</t>
  </si>
  <si>
    <t>SUPPLY CHAIN PRACTITIONER</t>
  </si>
  <si>
    <t>H</t>
  </si>
  <si>
    <t>SPANGENBERG</t>
  </si>
  <si>
    <t>OPERATIONAL CO-ORDINATOR</t>
  </si>
  <si>
    <t>KE</t>
  </si>
  <si>
    <t>MASIA</t>
  </si>
  <si>
    <t>ASSET&amp;DISP MNG SPECIALIST</t>
  </si>
  <si>
    <t>M P</t>
  </si>
  <si>
    <t>RAMOELETSI</t>
  </si>
  <si>
    <t>FMB</t>
  </si>
  <si>
    <t>LERUMO</t>
  </si>
  <si>
    <t>WELLNESS OFFICER</t>
  </si>
  <si>
    <t>R S</t>
  </si>
  <si>
    <t>MASHOAI</t>
  </si>
  <si>
    <t>L N</t>
  </si>
  <si>
    <t>MOEKETSI</t>
  </si>
  <si>
    <t>HEALTH &amp; SAFETY OFFICER</t>
  </si>
  <si>
    <t>MB</t>
  </si>
  <si>
    <t>LELUMA</t>
  </si>
  <si>
    <t>ACCOUNTANT:MERCHANT MNG</t>
  </si>
  <si>
    <t>A S</t>
  </si>
  <si>
    <t>BEUZANA</t>
  </si>
  <si>
    <t>CHIEF SUPERINTENDENT</t>
  </si>
  <si>
    <t>LS</t>
  </si>
  <si>
    <t>MATHE</t>
  </si>
  <si>
    <t>ENG ASS//SNR//FIRST</t>
  </si>
  <si>
    <t>D</t>
  </si>
  <si>
    <t>SETSHEDILE</t>
  </si>
  <si>
    <t>ASST/SNR ENGINEER.</t>
  </si>
  <si>
    <t>J J</t>
  </si>
  <si>
    <t>DE MEYER</t>
  </si>
  <si>
    <t>ASST/ELEC TRAINING OFF/SR</t>
  </si>
  <si>
    <t>FW</t>
  </si>
  <si>
    <t>MOYIKWA</t>
  </si>
  <si>
    <t>ACCOUNTANT PAYROLL</t>
  </si>
  <si>
    <t>G M</t>
  </si>
  <si>
    <t>MOAHLUDI</t>
  </si>
  <si>
    <t>SNR/ENGINEERING ASS/FIRST</t>
  </si>
  <si>
    <t>L C</t>
  </si>
  <si>
    <t>MALEDU</t>
  </si>
  <si>
    <t>K C</t>
  </si>
  <si>
    <t>KOAHO</t>
  </si>
  <si>
    <t>T E</t>
  </si>
  <si>
    <t>LEBA</t>
  </si>
  <si>
    <t>COMMUNICATIONS OFFICER</t>
  </si>
  <si>
    <t>FILLIES</t>
  </si>
  <si>
    <t>VL</t>
  </si>
  <si>
    <t>MOTSEKI</t>
  </si>
  <si>
    <t>ADMINISTRATIVE OFFICER</t>
  </si>
  <si>
    <t>NS</t>
  </si>
  <si>
    <t>MPHUTHI</t>
  </si>
  <si>
    <t>TRANSPORT OFFICER</t>
  </si>
  <si>
    <t>RP</t>
  </si>
  <si>
    <t>NETSHITHUTHUNI</t>
  </si>
  <si>
    <t>LAND AFFAIRS OFFICER</t>
  </si>
  <si>
    <t>RM</t>
  </si>
  <si>
    <t>MHLELENI</t>
  </si>
  <si>
    <t>ACCOUNTANT:MUNC SUPPORT</t>
  </si>
  <si>
    <t>LI</t>
  </si>
  <si>
    <t>LETSOENYO</t>
  </si>
  <si>
    <t>ACCOUNTANT:REVENUE COLLEC</t>
  </si>
  <si>
    <t>TE</t>
  </si>
  <si>
    <t>TLALE</t>
  </si>
  <si>
    <t>ACCOUNTANT:ACCOUNTING SRV</t>
  </si>
  <si>
    <t>P R</t>
  </si>
  <si>
    <t>MAKHELE</t>
  </si>
  <si>
    <t>JE</t>
  </si>
  <si>
    <t>LEPITLA</t>
  </si>
  <si>
    <t>ACCOUNTANT:METER MANAGT</t>
  </si>
  <si>
    <t>JH</t>
  </si>
  <si>
    <t>LOOTS</t>
  </si>
  <si>
    <t>SENIOR TRAINING OFFICER</t>
  </si>
  <si>
    <t>TSEPHE</t>
  </si>
  <si>
    <t>LAND ACQUISITION OFFICER</t>
  </si>
  <si>
    <t>LD</t>
  </si>
  <si>
    <t>MASEPOLE</t>
  </si>
  <si>
    <t>HR OFFICER</t>
  </si>
  <si>
    <t>MM</t>
  </si>
  <si>
    <t>MOLEHE</t>
  </si>
  <si>
    <t>MPHIRIME</t>
  </si>
  <si>
    <t>T</t>
  </si>
  <si>
    <t>T F</t>
  </si>
  <si>
    <t>MATSIMANE</t>
  </si>
  <si>
    <t>TP</t>
  </si>
  <si>
    <t>MOKHATLA</t>
  </si>
  <si>
    <t>ACCOUNTANT:REPORTING&amp;COMP</t>
  </si>
  <si>
    <t>LG</t>
  </si>
  <si>
    <t>MAJALE</t>
  </si>
  <si>
    <t>ACCOUNTANT:DEBT COLLECTIO</t>
  </si>
  <si>
    <t>ZG</t>
  </si>
  <si>
    <t>ACCOUNTANT : BUDGET PREP</t>
  </si>
  <si>
    <t>OBUSITSE</t>
  </si>
  <si>
    <t>ACCOUNTANT:BILLING</t>
  </si>
  <si>
    <t>KA</t>
  </si>
  <si>
    <t>KHAILE</t>
  </si>
  <si>
    <t>JOSANE</t>
  </si>
  <si>
    <t>SERVER HARDWARE SPECIALIS</t>
  </si>
  <si>
    <t>COMPLIANCE OFFICER</t>
  </si>
  <si>
    <t>K N</t>
  </si>
  <si>
    <t>RUWANA</t>
  </si>
  <si>
    <t>LEGAL &amp; COMPLIANCE OFFICE</t>
  </si>
  <si>
    <t>D J</t>
  </si>
  <si>
    <t>KOTZE</t>
  </si>
  <si>
    <t>FIRST ENGINEERING ASSIST</t>
  </si>
  <si>
    <t>F G</t>
  </si>
  <si>
    <t>VAN SCHALKWYK</t>
  </si>
  <si>
    <t>FIRST ENGINEER ASSIST</t>
  </si>
  <si>
    <t>P V</t>
  </si>
  <si>
    <t>LE ROUX</t>
  </si>
  <si>
    <t>ENGINEER ASSISTANT/SNR</t>
  </si>
  <si>
    <t>R</t>
  </si>
  <si>
    <t>ROSSOUW</t>
  </si>
  <si>
    <t>FIRST ENGINEERING ASST</t>
  </si>
  <si>
    <t>T G</t>
  </si>
  <si>
    <t>SETHOJANE</t>
  </si>
  <si>
    <t>FIRST ENGINEER ASSISTANT</t>
  </si>
  <si>
    <t>K K</t>
  </si>
  <si>
    <t>MALOTLE</t>
  </si>
  <si>
    <t>ENGINEERING ASST/SENIOR</t>
  </si>
  <si>
    <t>L P</t>
  </si>
  <si>
    <t>KALANE</t>
  </si>
  <si>
    <t>TB</t>
  </si>
  <si>
    <t>MFANTA</t>
  </si>
  <si>
    <t>ACCOUNTANT CREDIT ALLOC</t>
  </si>
  <si>
    <t>WESSENAAR</t>
  </si>
  <si>
    <t>KHUMALO</t>
  </si>
  <si>
    <t>D P</t>
  </si>
  <si>
    <t>SEBALABALA</t>
  </si>
  <si>
    <t>SNR IT AUDITOR</t>
  </si>
  <si>
    <t>BOOI</t>
  </si>
  <si>
    <t>GIS SPECIALIST</t>
  </si>
  <si>
    <t>K S</t>
  </si>
  <si>
    <t>NKWADIPO</t>
  </si>
  <si>
    <t>SNR INTERNAL AUDITOR</t>
  </si>
  <si>
    <t>KAYSER</t>
  </si>
  <si>
    <t>MP</t>
  </si>
  <si>
    <t>KGAILE</t>
  </si>
  <si>
    <t>M D</t>
  </si>
  <si>
    <t>MASIU</t>
  </si>
  <si>
    <t>MAKHABA</t>
  </si>
  <si>
    <t>HEALTH AND SAFETY OFFICER</t>
  </si>
  <si>
    <t>NE</t>
  </si>
  <si>
    <t>RAMETSI</t>
  </si>
  <si>
    <t>LE</t>
  </si>
  <si>
    <t>KHIBA</t>
  </si>
  <si>
    <t>LETUKA</t>
  </si>
  <si>
    <t>P S</t>
  </si>
  <si>
    <t>MOHLAPOLI</t>
  </si>
  <si>
    <t>CONVERGED COMM SUPPORT</t>
  </si>
  <si>
    <t>K V</t>
  </si>
  <si>
    <t>MONYERA</t>
  </si>
  <si>
    <t>AL</t>
  </si>
  <si>
    <t>MLOMBILE</t>
  </si>
  <si>
    <t>MQ</t>
  </si>
  <si>
    <t>MAQWARA</t>
  </si>
  <si>
    <t>ICT SERV MANAGEMENT OFF</t>
  </si>
  <si>
    <t>MOLIANE</t>
  </si>
  <si>
    <t>SUPERINTENDENT</t>
  </si>
  <si>
    <t>C H</t>
  </si>
  <si>
    <t>MEINTJIES</t>
  </si>
  <si>
    <t>BRINTON</t>
  </si>
  <si>
    <t>COETZEE</t>
  </si>
  <si>
    <t>SENIOR OPERATIONAL TECHN</t>
  </si>
  <si>
    <t>G F</t>
  </si>
  <si>
    <t>COERTZEN</t>
  </si>
  <si>
    <t>SENIOR OPERATIONAL TECH</t>
  </si>
  <si>
    <t>OLIPHANT</t>
  </si>
  <si>
    <t>SUPERINTENDANT</t>
  </si>
  <si>
    <t>T N</t>
  </si>
  <si>
    <t>THAMAGA</t>
  </si>
  <si>
    <t>VAN DEN BERG</t>
  </si>
  <si>
    <t>VM</t>
  </si>
  <si>
    <t>MOTSUMI</t>
  </si>
  <si>
    <t>N G</t>
  </si>
  <si>
    <t>MOKHETHI</t>
  </si>
  <si>
    <t>SNR SECURITY OFF:FRAUD HO</t>
  </si>
  <si>
    <t>N S</t>
  </si>
  <si>
    <t>MKWANAZI</t>
  </si>
  <si>
    <t>M A</t>
  </si>
  <si>
    <t>BRANDSEL</t>
  </si>
  <si>
    <t>M P J</t>
  </si>
  <si>
    <t>XABA</t>
  </si>
  <si>
    <t>T W</t>
  </si>
  <si>
    <t>SAKIE</t>
  </si>
  <si>
    <t>LEARNER/OPR TECHN/SNR</t>
  </si>
  <si>
    <t>K I</t>
  </si>
  <si>
    <t>RAMATHEBANE</t>
  </si>
  <si>
    <t>T I</t>
  </si>
  <si>
    <t>TAU</t>
  </si>
  <si>
    <t>J C</t>
  </si>
  <si>
    <t>BOTHA</t>
  </si>
  <si>
    <t>VJ</t>
  </si>
  <si>
    <t>PHANTSI</t>
  </si>
  <si>
    <t>SUPRINTENDENT</t>
  </si>
  <si>
    <t>T A</t>
  </si>
  <si>
    <t>MAHABANE</t>
  </si>
  <si>
    <t>K D</t>
  </si>
  <si>
    <t>MOGOPODI</t>
  </si>
  <si>
    <t>ASS ACCOUNTANT:EXPENDITUR</t>
  </si>
  <si>
    <t>TAUNYANE</t>
  </si>
  <si>
    <t>M V</t>
  </si>
  <si>
    <t>HUMAN RESOURCE OFF:SKILLS</t>
  </si>
  <si>
    <t>G T</t>
  </si>
  <si>
    <t>TIGER</t>
  </si>
  <si>
    <t>ASST ACCOUNTANT:DEBT COLT</t>
  </si>
  <si>
    <t>T K</t>
  </si>
  <si>
    <t>NGALO</t>
  </si>
  <si>
    <t>SNR TECHNICIAN</t>
  </si>
  <si>
    <t>T T J</t>
  </si>
  <si>
    <t>MAJORO</t>
  </si>
  <si>
    <t>LEANER/OPERATI TECH/SNR</t>
  </si>
  <si>
    <t>MEI</t>
  </si>
  <si>
    <t>SNR OPERATIONALTECHNICIAN</t>
  </si>
  <si>
    <t>MZ</t>
  </si>
  <si>
    <t>GAAJE</t>
  </si>
  <si>
    <t>MANOTO</t>
  </si>
  <si>
    <t>HUMAN RESOURCES OFF</t>
  </si>
  <si>
    <t>LJ</t>
  </si>
  <si>
    <t>ASST ACCOUNTANT DEBT COLL</t>
  </si>
  <si>
    <t>BANGO</t>
  </si>
  <si>
    <t>FIRST DRAUGHTSMAN</t>
  </si>
  <si>
    <t>KJ</t>
  </si>
  <si>
    <t>PELA</t>
  </si>
  <si>
    <t>ASS ACCOUNTANT:MERCHANT</t>
  </si>
  <si>
    <t>ASS ACCOUNTANT:RVN INCOME</t>
  </si>
  <si>
    <t>THIBAKGOANE</t>
  </si>
  <si>
    <t>ASS ACCOUNTANT RNV INCOME</t>
  </si>
  <si>
    <t>TL</t>
  </si>
  <si>
    <t>MOTHEBE</t>
  </si>
  <si>
    <t>ASST ACCOUNTANT:DEBTOR CO</t>
  </si>
  <si>
    <t>MPHANYA</t>
  </si>
  <si>
    <t>MOTSE</t>
  </si>
  <si>
    <t>ASST ACCOUNTANT DEBT COLT</t>
  </si>
  <si>
    <t>N</t>
  </si>
  <si>
    <t>GCULELO</t>
  </si>
  <si>
    <t>ASST ACCOUNTANT:COUNTER S</t>
  </si>
  <si>
    <t>THABANA</t>
  </si>
  <si>
    <t>AFN</t>
  </si>
  <si>
    <t>COLLISON</t>
  </si>
  <si>
    <t>SEALOME</t>
  </si>
  <si>
    <t>HUMAN RESOURCE OFFICER</t>
  </si>
  <si>
    <t>KARELI</t>
  </si>
  <si>
    <t>EMPLOYMENT EQUITY OFFICER</t>
  </si>
  <si>
    <t>AM</t>
  </si>
  <si>
    <t>SEDIKWE</t>
  </si>
  <si>
    <t>ASS ACCOUNTANT:ACC SERVIC</t>
  </si>
  <si>
    <t>MOHALA</t>
  </si>
  <si>
    <t>ASS ACCOUNTANT : EXP</t>
  </si>
  <si>
    <t>O Z</t>
  </si>
  <si>
    <t>NKOMANE</t>
  </si>
  <si>
    <t>DATA ANALYST</t>
  </si>
  <si>
    <t>MT</t>
  </si>
  <si>
    <t>MAMOTHO</t>
  </si>
  <si>
    <t>HR OFFICER :JOB PROFILING</t>
  </si>
  <si>
    <t>JL</t>
  </si>
  <si>
    <t>PRETORIUS</t>
  </si>
  <si>
    <t>ASS ACCOUNTANT:COUNTER SE</t>
  </si>
  <si>
    <t>M G</t>
  </si>
  <si>
    <t>MATLAKENG</t>
  </si>
  <si>
    <t>INTERNAL AUDITOR</t>
  </si>
  <si>
    <t>TSOTETSI</t>
  </si>
  <si>
    <t>RH</t>
  </si>
  <si>
    <t>MEDUPE</t>
  </si>
  <si>
    <t>REPORTING COORDINATOR</t>
  </si>
  <si>
    <t>N C</t>
  </si>
  <si>
    <t>NTHEJANE</t>
  </si>
  <si>
    <t>PERFORMANCE COORDINATOR</t>
  </si>
  <si>
    <t>T S</t>
  </si>
  <si>
    <t>MATEBESI</t>
  </si>
  <si>
    <t>VERMEULEN</t>
  </si>
  <si>
    <t>P M M</t>
  </si>
  <si>
    <t>SELAI</t>
  </si>
  <si>
    <t>R O P</t>
  </si>
  <si>
    <t>MOTSHWANE</t>
  </si>
  <si>
    <t>SENIOR ENGINEERING ASSIST</t>
  </si>
  <si>
    <t>SELLO</t>
  </si>
  <si>
    <t>CALL CENTRE SUPERVISOR</t>
  </si>
  <si>
    <t>P C</t>
  </si>
  <si>
    <t>MOTSEMME</t>
  </si>
  <si>
    <t>N M</t>
  </si>
  <si>
    <t>BA</t>
  </si>
  <si>
    <t>NELANE</t>
  </si>
  <si>
    <t>SNR SECURITY OFFICER FRAU</t>
  </si>
  <si>
    <t>ME</t>
  </si>
  <si>
    <t>MONCHUSI</t>
  </si>
  <si>
    <t>SNR ENGINEERING ASST</t>
  </si>
  <si>
    <t>VH</t>
  </si>
  <si>
    <t>TSHUNGULWANA</t>
  </si>
  <si>
    <t>SNR SECURITY OFFICER - IN</t>
  </si>
  <si>
    <t>SIKADE</t>
  </si>
  <si>
    <t>TJ</t>
  </si>
  <si>
    <t>MOPHETHE</t>
  </si>
  <si>
    <t>PROGRAMMER</t>
  </si>
  <si>
    <t>RR</t>
  </si>
  <si>
    <t>MOFOKENG</t>
  </si>
  <si>
    <t>SENIOR ENGINEERING ASST</t>
  </si>
  <si>
    <t>TS</t>
  </si>
  <si>
    <t>MOROANE</t>
  </si>
  <si>
    <t>I C</t>
  </si>
  <si>
    <t>ELS</t>
  </si>
  <si>
    <t>ASSISTANT SUPERINTENDENT</t>
  </si>
  <si>
    <t>EF</t>
  </si>
  <si>
    <t>SCHUTTE</t>
  </si>
  <si>
    <t>WIRING INSPECTOR</t>
  </si>
  <si>
    <t>D S</t>
  </si>
  <si>
    <t>GRIESSEL</t>
  </si>
  <si>
    <t>SETLABA</t>
  </si>
  <si>
    <t>ASSISTANT SUPRINTENDENT</t>
  </si>
  <si>
    <t>THOMAS</t>
  </si>
  <si>
    <t>SECURITY OFFICER(ARMED RESP)</t>
  </si>
  <si>
    <t>L E</t>
  </si>
  <si>
    <t>MOROE</t>
  </si>
  <si>
    <t>BID OFFICER</t>
  </si>
  <si>
    <t>MH</t>
  </si>
  <si>
    <t>FOKASE</t>
  </si>
  <si>
    <t>P K</t>
  </si>
  <si>
    <t>MOKOPANELE</t>
  </si>
  <si>
    <t>ACQUISITION &amp; BEE OFFICER</t>
  </si>
  <si>
    <t>B</t>
  </si>
  <si>
    <t>NHLAPO</t>
  </si>
  <si>
    <t>SENIOR ELECTRICIAN</t>
  </si>
  <si>
    <t>LEOTA</t>
  </si>
  <si>
    <t>A A</t>
  </si>
  <si>
    <t>DU PLESSIS</t>
  </si>
  <si>
    <t>ENGINEERING ASSISTANT</t>
  </si>
  <si>
    <t>K P</t>
  </si>
  <si>
    <t>LITSILI</t>
  </si>
  <si>
    <t>TR</t>
  </si>
  <si>
    <t>SEKITLANE</t>
  </si>
  <si>
    <t>NYOFU</t>
  </si>
  <si>
    <t>KOETJE</t>
  </si>
  <si>
    <t>SECURITY OFF(ARMED RESPON</t>
  </si>
  <si>
    <t>NL</t>
  </si>
  <si>
    <t>MOLEFI</t>
  </si>
  <si>
    <t>MAYISELA</t>
  </si>
  <si>
    <t>SECURITY OFFICER(ARMED RE</t>
  </si>
  <si>
    <t>D N</t>
  </si>
  <si>
    <t>SEFATSA</t>
  </si>
  <si>
    <t>MOGONGWA</t>
  </si>
  <si>
    <t>MABECE</t>
  </si>
  <si>
    <t>MONYANE</t>
  </si>
  <si>
    <t>HLOPHE</t>
  </si>
  <si>
    <t>LENKOANE</t>
  </si>
  <si>
    <t>JNR ELECTRICIAN/ELEC/SNR</t>
  </si>
  <si>
    <t>R J</t>
  </si>
  <si>
    <t>LESEMOLA</t>
  </si>
  <si>
    <t>LA</t>
  </si>
  <si>
    <t>JEREMIA</t>
  </si>
  <si>
    <t>ELECTRICIAN</t>
  </si>
  <si>
    <t>CHIEF CLERK</t>
  </si>
  <si>
    <t>LT</t>
  </si>
  <si>
    <t>MABELENG</t>
  </si>
  <si>
    <t>CHIEF ACCOUNTING OFFICER</t>
  </si>
  <si>
    <t>M M D</t>
  </si>
  <si>
    <t>JT</t>
  </si>
  <si>
    <t>THAI</t>
  </si>
  <si>
    <t>T J</t>
  </si>
  <si>
    <t>DITABE</t>
  </si>
  <si>
    <t>E H</t>
  </si>
  <si>
    <t>TREVARTHEN</t>
  </si>
  <si>
    <t>PRINSLOO</t>
  </si>
  <si>
    <t>J L</t>
  </si>
  <si>
    <t>G N</t>
  </si>
  <si>
    <t>VAN NIEKERK</t>
  </si>
  <si>
    <t>F M</t>
  </si>
  <si>
    <t>MCAPHU</t>
  </si>
  <si>
    <t>VAN DER WALT</t>
  </si>
  <si>
    <t>RAHLAO</t>
  </si>
  <si>
    <t>A T</t>
  </si>
  <si>
    <t>KHAULI</t>
  </si>
  <si>
    <t>SENIOR  ELECTRICIAN</t>
  </si>
  <si>
    <t>MOERANE</t>
  </si>
  <si>
    <t>MASOABI</t>
  </si>
  <si>
    <t>MI</t>
  </si>
  <si>
    <t>MONDI</t>
  </si>
  <si>
    <t>M B</t>
  </si>
  <si>
    <t>MOCOANCOENG</t>
  </si>
  <si>
    <t>MOLATLHEGI</t>
  </si>
  <si>
    <t>K M</t>
  </si>
  <si>
    <t>SETLOGELO</t>
  </si>
  <si>
    <t>RATLHANKANA</t>
  </si>
  <si>
    <t>MASHEANE</t>
  </si>
  <si>
    <t>MN</t>
  </si>
  <si>
    <t>TSOAELI</t>
  </si>
  <si>
    <t>M T</t>
  </si>
  <si>
    <t>MSAYIZI</t>
  </si>
  <si>
    <t>CENGCANI</t>
  </si>
  <si>
    <t>CHIEF ACCOUNTING  OFFICER</t>
  </si>
  <si>
    <t>TSHIVHASE</t>
  </si>
  <si>
    <t>OPERATIONAL TECHNICIAN</t>
  </si>
  <si>
    <t>MOSENYEHI</t>
  </si>
  <si>
    <t>J Z</t>
  </si>
  <si>
    <t>GQETYWA</t>
  </si>
  <si>
    <t>C O D</t>
  </si>
  <si>
    <t>MUNAKISI</t>
  </si>
  <si>
    <t>T V</t>
  </si>
  <si>
    <t>OPERATIONAL TECHINICIAN</t>
  </si>
  <si>
    <t>J J V</t>
  </si>
  <si>
    <t>KLEYNHANS</t>
  </si>
  <si>
    <t>M S</t>
  </si>
  <si>
    <t>JR</t>
  </si>
  <si>
    <t>RUITERS</t>
  </si>
  <si>
    <t>FONYA</t>
  </si>
  <si>
    <t>R E</t>
  </si>
  <si>
    <t>WILLEMSE</t>
  </si>
  <si>
    <t>SENIOR ELECTRICAN</t>
  </si>
  <si>
    <t>G I</t>
  </si>
  <si>
    <t>CHALALE</t>
  </si>
  <si>
    <t>SENIOR DRAUGHTSMAN</t>
  </si>
  <si>
    <t>THULO</t>
  </si>
  <si>
    <t>SECURITY OFFICER (ARMED)</t>
  </si>
  <si>
    <t>NTAOPANE</t>
  </si>
  <si>
    <t>SECURITY OFFICER(ARMED R)</t>
  </si>
  <si>
    <t>THEKU</t>
  </si>
  <si>
    <t>W P</t>
  </si>
  <si>
    <t>TAYLOR</t>
  </si>
  <si>
    <t>R T</t>
  </si>
  <si>
    <t>WYMERS</t>
  </si>
  <si>
    <t>SPECIAL GRADE FACTOTUM</t>
  </si>
  <si>
    <t>JM</t>
  </si>
  <si>
    <t>NYAILE</t>
  </si>
  <si>
    <t>E J S</t>
  </si>
  <si>
    <t>MASILELA</t>
  </si>
  <si>
    <t>SENIOR POWER STATION OPER</t>
  </si>
  <si>
    <t>TG</t>
  </si>
  <si>
    <t>KHECHANE</t>
  </si>
  <si>
    <t>O J</t>
  </si>
  <si>
    <t>MOKGADI</t>
  </si>
  <si>
    <t>P J</t>
  </si>
  <si>
    <t>PUDUMO</t>
  </si>
  <si>
    <t>B B</t>
  </si>
  <si>
    <t>MOILOA</t>
  </si>
  <si>
    <t>JUNIOR ELECTRICIAN</t>
  </si>
  <si>
    <t>T C</t>
  </si>
  <si>
    <t>KORO</t>
  </si>
  <si>
    <t>JUNIOR ELECRICIAN</t>
  </si>
  <si>
    <t>MAHLANYANA</t>
  </si>
  <si>
    <t>USER SYSTEM ADMINISTRATOR</t>
  </si>
  <si>
    <t>SL</t>
  </si>
  <si>
    <t>TWALA</t>
  </si>
  <si>
    <t>SYSTEM SUPPORT OFFICER</t>
  </si>
  <si>
    <t>N P</t>
  </si>
  <si>
    <t>SEPALO</t>
  </si>
  <si>
    <t>L G</t>
  </si>
  <si>
    <t>MATHEATSIE</t>
  </si>
  <si>
    <t>NTANJANA</t>
  </si>
  <si>
    <t>C N</t>
  </si>
  <si>
    <t>TUKANI</t>
  </si>
  <si>
    <t>KGOGO</t>
  </si>
  <si>
    <t>MONNAMONCHO</t>
  </si>
  <si>
    <t>MASOEU</t>
  </si>
  <si>
    <t>M K</t>
  </si>
  <si>
    <t>MOKOENA</t>
  </si>
  <si>
    <t>N V</t>
  </si>
  <si>
    <t>KGOMPHIRI</t>
  </si>
  <si>
    <t>S R</t>
  </si>
  <si>
    <t>ELETRICIAN</t>
  </si>
  <si>
    <t>MILE</t>
  </si>
  <si>
    <t>K G</t>
  </si>
  <si>
    <t>MOTSHABI</t>
  </si>
  <si>
    <t>B L</t>
  </si>
  <si>
    <t>DISEKO</t>
  </si>
  <si>
    <t>TRAIN/ASST/POWER ST OP</t>
  </si>
  <si>
    <t>WELTHAGEN</t>
  </si>
  <si>
    <t>CHIEF REGISRATION CLERK</t>
  </si>
  <si>
    <t>EL</t>
  </si>
  <si>
    <t>CLERK GRADE 1</t>
  </si>
  <si>
    <t>C H P</t>
  </si>
  <si>
    <t>NAGEL</t>
  </si>
  <si>
    <t>T P</t>
  </si>
  <si>
    <t>THAKANYANE</t>
  </si>
  <si>
    <t>STOREMAN</t>
  </si>
  <si>
    <t>W T</t>
  </si>
  <si>
    <t>LEKATA</t>
  </si>
  <si>
    <t>LEKOENEHA</t>
  </si>
  <si>
    <t>CLERK GR I</t>
  </si>
  <si>
    <t>M W</t>
  </si>
  <si>
    <t>MOKHOABANE</t>
  </si>
  <si>
    <t>SECRETARY</t>
  </si>
  <si>
    <t>ENQUIRY OFFICER</t>
  </si>
  <si>
    <t>SAMPISI</t>
  </si>
  <si>
    <t>G D</t>
  </si>
  <si>
    <t>MONNAKGOTHU</t>
  </si>
  <si>
    <t>C A</t>
  </si>
  <si>
    <t>VAN HEERDEN</t>
  </si>
  <si>
    <t>J T</t>
  </si>
  <si>
    <t>PATMORE</t>
  </si>
  <si>
    <t>LEEPILE</t>
  </si>
  <si>
    <t>HAMNCA</t>
  </si>
  <si>
    <t>YC</t>
  </si>
  <si>
    <t>GABOLE</t>
  </si>
  <si>
    <t>IE</t>
  </si>
  <si>
    <t>MPHENETHA</t>
  </si>
  <si>
    <t>ZJ</t>
  </si>
  <si>
    <t>NKONE</t>
  </si>
  <si>
    <t>MOLOKO</t>
  </si>
  <si>
    <t>U</t>
  </si>
  <si>
    <t>RAKHIVHANI</t>
  </si>
  <si>
    <t>YT</t>
  </si>
  <si>
    <t>MKWANE</t>
  </si>
  <si>
    <t>BDM</t>
  </si>
  <si>
    <t>MSIBI</t>
  </si>
  <si>
    <t>I N</t>
  </si>
  <si>
    <t>NETTA</t>
  </si>
  <si>
    <t>NP</t>
  </si>
  <si>
    <t>FETETSANE</t>
  </si>
  <si>
    <t>XFH</t>
  </si>
  <si>
    <t>HLAZO</t>
  </si>
  <si>
    <t>MATSOETLANE</t>
  </si>
  <si>
    <t>MATSABA</t>
  </si>
  <si>
    <t>K E</t>
  </si>
  <si>
    <t>DATA CAPTURER</t>
  </si>
  <si>
    <t>NG</t>
  </si>
  <si>
    <t>TYOBEKA</t>
  </si>
  <si>
    <t>BOIKANYO</t>
  </si>
  <si>
    <t>TRADE WORKER GR IV</t>
  </si>
  <si>
    <t>MAJOLA</t>
  </si>
  <si>
    <t>TRADE WORKER GR III/SPEC</t>
  </si>
  <si>
    <t>A M</t>
  </si>
  <si>
    <t>MORUTLE</t>
  </si>
  <si>
    <t>TRADE WORKER GR III/SPECI</t>
  </si>
  <si>
    <t>LADA</t>
  </si>
  <si>
    <t>TRADE WORKER GRI/II/III/S</t>
  </si>
  <si>
    <t>MARUMO</t>
  </si>
  <si>
    <t>LIPHOLO</t>
  </si>
  <si>
    <t>B M</t>
  </si>
  <si>
    <t>SWARTZ</t>
  </si>
  <si>
    <t>D M</t>
  </si>
  <si>
    <t>MATLE</t>
  </si>
  <si>
    <t>TK</t>
  </si>
  <si>
    <t>MPHULANYANA</t>
  </si>
  <si>
    <t>MAGIBISELA</t>
  </si>
  <si>
    <t>R G</t>
  </si>
  <si>
    <t>TOGOE</t>
  </si>
  <si>
    <t>TRADE WORKER GRIV</t>
  </si>
  <si>
    <t>P G</t>
  </si>
  <si>
    <t>MBANGATA</t>
  </si>
  <si>
    <t>LEKGOELE</t>
  </si>
  <si>
    <t>CASHIER</t>
  </si>
  <si>
    <t>MONYAKOANA</t>
  </si>
  <si>
    <t>TEST ROOM ASS</t>
  </si>
  <si>
    <t>SEHULARO</t>
  </si>
  <si>
    <t>CLERK GR1</t>
  </si>
  <si>
    <t>WARD</t>
  </si>
  <si>
    <t>TEST ROOM ASSISTANT</t>
  </si>
  <si>
    <t>DS</t>
  </si>
  <si>
    <t>THOTA</t>
  </si>
  <si>
    <t>TYPIST/RECEPTIONIST</t>
  </si>
  <si>
    <t>MURISON</t>
  </si>
  <si>
    <t>RECEPTIONIST/TYPIST</t>
  </si>
  <si>
    <t>VORSTER</t>
  </si>
  <si>
    <t>RAMPAI</t>
  </si>
  <si>
    <t>KC</t>
  </si>
  <si>
    <t>DIPHOKO</t>
  </si>
  <si>
    <t>PR</t>
  </si>
  <si>
    <t>MASEELA</t>
  </si>
  <si>
    <t>MACHAKELA</t>
  </si>
  <si>
    <t>BD</t>
  </si>
  <si>
    <t>PLAATJIE</t>
  </si>
  <si>
    <t>PF</t>
  </si>
  <si>
    <t>KOMETSI</t>
  </si>
  <si>
    <t>CLERK GR 1</t>
  </si>
  <si>
    <t>LIPHOKO</t>
  </si>
  <si>
    <t>KGOTLE</t>
  </si>
  <si>
    <t>EQNQUIRY OFFICER</t>
  </si>
  <si>
    <t>MMC</t>
  </si>
  <si>
    <t>MOTADINGWANE</t>
  </si>
  <si>
    <t>V</t>
  </si>
  <si>
    <t>VAN JAARSVELDT</t>
  </si>
  <si>
    <t>WORD PROCESSING OP/CLERK</t>
  </si>
  <si>
    <t>ASM</t>
  </si>
  <si>
    <t>MARTINS</t>
  </si>
  <si>
    <t>PM</t>
  </si>
  <si>
    <t>MOLOI-MOGOROSI</t>
  </si>
  <si>
    <t>MOGOROSI</t>
  </si>
  <si>
    <t>MNYAMENI</t>
  </si>
  <si>
    <t>TRADE WORKER GRIII</t>
  </si>
  <si>
    <t>PSHATLELLA</t>
  </si>
  <si>
    <t>TRADE WORKER GR III</t>
  </si>
  <si>
    <t>GRAS</t>
  </si>
  <si>
    <t>NTSETHO</t>
  </si>
  <si>
    <t>K J</t>
  </si>
  <si>
    <t>S M</t>
  </si>
  <si>
    <t>MALANGENI</t>
  </si>
  <si>
    <t>L T S</t>
  </si>
  <si>
    <t>T L</t>
  </si>
  <si>
    <t>MATSEPANE</t>
  </si>
  <si>
    <t>TRADE WORKER GR 1II</t>
  </si>
  <si>
    <t>ADAMS</t>
  </si>
  <si>
    <t>DL</t>
  </si>
  <si>
    <t>MANYAKA</t>
  </si>
  <si>
    <t>DINAKE</t>
  </si>
  <si>
    <t>TRADE WORKER GR II</t>
  </si>
  <si>
    <t>MAINA</t>
  </si>
  <si>
    <t>NTSANE</t>
  </si>
  <si>
    <t>TRADE WORKER GR  III</t>
  </si>
  <si>
    <t>Z W</t>
  </si>
  <si>
    <t>WEZI</t>
  </si>
  <si>
    <t>J P</t>
  </si>
  <si>
    <t>MEFANE</t>
  </si>
  <si>
    <t>G S</t>
  </si>
  <si>
    <t>MOLAMU</t>
  </si>
  <si>
    <t>KAMA</t>
  </si>
  <si>
    <t>M M</t>
  </si>
  <si>
    <t>MONAISA</t>
  </si>
  <si>
    <t>GM</t>
  </si>
  <si>
    <t>MVUBU</t>
  </si>
  <si>
    <t>MASUMPA</t>
  </si>
  <si>
    <t>L J</t>
  </si>
  <si>
    <t>SEDIANE</t>
  </si>
  <si>
    <t>TEAM LEADER</t>
  </si>
  <si>
    <t>PN</t>
  </si>
  <si>
    <t>MANYAMBO</t>
  </si>
  <si>
    <t>PAPALA</t>
  </si>
  <si>
    <t>KS</t>
  </si>
  <si>
    <t>MOTLHALE</t>
  </si>
  <si>
    <t>SS</t>
  </si>
  <si>
    <t>MANGATE</t>
  </si>
  <si>
    <t>DYOSIBA</t>
  </si>
  <si>
    <t>CLERK GRADE I</t>
  </si>
  <si>
    <t>NAKEDI</t>
  </si>
  <si>
    <t>RATSIU</t>
  </si>
  <si>
    <t>PITSO</t>
  </si>
  <si>
    <t>S A</t>
  </si>
  <si>
    <t>MOGAMI</t>
  </si>
  <si>
    <t>T M</t>
  </si>
  <si>
    <t>SELOKO</t>
  </si>
  <si>
    <t>TRADE WORKER III</t>
  </si>
  <si>
    <t>S G</t>
  </si>
  <si>
    <t>MAKAE</t>
  </si>
  <si>
    <t>E S</t>
  </si>
  <si>
    <t>SEBEO</t>
  </si>
  <si>
    <t>KHOSI</t>
  </si>
  <si>
    <t>O K</t>
  </si>
  <si>
    <t>MALEHO</t>
  </si>
  <si>
    <t>MOHOLO</t>
  </si>
  <si>
    <t>ESAU</t>
  </si>
  <si>
    <t>MATSIE</t>
  </si>
  <si>
    <t>M E</t>
  </si>
  <si>
    <t>MOTHABENG</t>
  </si>
  <si>
    <t>B P</t>
  </si>
  <si>
    <t>POTSANE</t>
  </si>
  <si>
    <t>NZOBE</t>
  </si>
  <si>
    <t>P P</t>
  </si>
  <si>
    <t>HOSHE</t>
  </si>
  <si>
    <t>T H</t>
  </si>
  <si>
    <t>TOOLO</t>
  </si>
  <si>
    <t>DUIKER</t>
  </si>
  <si>
    <t>SESHEMANE</t>
  </si>
  <si>
    <t>DE</t>
  </si>
  <si>
    <t>MOKGOTHU</t>
  </si>
  <si>
    <t>GCINISA</t>
  </si>
  <si>
    <t>NOMPONDO</t>
  </si>
  <si>
    <t>ENQUIRY OFFOCER</t>
  </si>
  <si>
    <t>MELK</t>
  </si>
  <si>
    <t>TRADE WORKER GR 11</t>
  </si>
  <si>
    <t>JAS</t>
  </si>
  <si>
    <t>TA</t>
  </si>
  <si>
    <t>MALEBESE</t>
  </si>
  <si>
    <t>SECURITY OFFICER</t>
  </si>
  <si>
    <t>VG</t>
  </si>
  <si>
    <t>NGWANZA</t>
  </si>
  <si>
    <t>MOALUSI</t>
  </si>
  <si>
    <t>REGISTRATION CLERK</t>
  </si>
  <si>
    <t>MOKEJANE</t>
  </si>
  <si>
    <t>BULANE</t>
  </si>
  <si>
    <t>BLOM</t>
  </si>
  <si>
    <t>N A C</t>
  </si>
  <si>
    <t>MATSHOBANE</t>
  </si>
  <si>
    <t>E</t>
  </si>
  <si>
    <t>GOLOGOLO</t>
  </si>
  <si>
    <t>MABONA</t>
  </si>
  <si>
    <t>TRADE WORKER 11</t>
  </si>
  <si>
    <t>MOSAILANE</t>
  </si>
  <si>
    <t>MATSOSO</t>
  </si>
  <si>
    <t>MK</t>
  </si>
  <si>
    <t>MAEMA</t>
  </si>
  <si>
    <t>TRADE  WORKER 11</t>
  </si>
  <si>
    <t>SW</t>
  </si>
  <si>
    <t>MATSEMELELA</t>
  </si>
  <si>
    <t>NIBE</t>
  </si>
  <si>
    <t>TRADEWORKER 11</t>
  </si>
  <si>
    <t>MATSIDIDI</t>
  </si>
  <si>
    <t>RAMATLAMA</t>
  </si>
  <si>
    <t>VS</t>
  </si>
  <si>
    <t>MXHAKA</t>
  </si>
  <si>
    <t>STOREMAN/CLERK GR1</t>
  </si>
  <si>
    <t>V A</t>
  </si>
  <si>
    <t>KHWABABA</t>
  </si>
  <si>
    <t>HANS</t>
  </si>
  <si>
    <t>SECURITY GUARD</t>
  </si>
  <si>
    <t>MKHONTWANE</t>
  </si>
  <si>
    <t>S J</t>
  </si>
  <si>
    <t>MOKONE</t>
  </si>
  <si>
    <t>MELAMO</t>
  </si>
  <si>
    <t>MOHOKARE</t>
  </si>
  <si>
    <t>SF</t>
  </si>
  <si>
    <t>MOKHOMO</t>
  </si>
  <si>
    <t>RE</t>
  </si>
  <si>
    <t>MOLELLE</t>
  </si>
  <si>
    <t>TC</t>
  </si>
  <si>
    <t>Z</t>
  </si>
  <si>
    <t>YOLA</t>
  </si>
  <si>
    <t>RAMOLUOANE</t>
  </si>
  <si>
    <t>KHOMARI</t>
  </si>
  <si>
    <t>AU</t>
  </si>
  <si>
    <t>DUMEZWENI</t>
  </si>
  <si>
    <t>EN</t>
  </si>
  <si>
    <t>FITSHANE</t>
  </si>
  <si>
    <t>MOTLOUNG</t>
  </si>
  <si>
    <t>GT</t>
  </si>
  <si>
    <t>LIMA</t>
  </si>
  <si>
    <t>MOHLAODI</t>
  </si>
  <si>
    <t>MOKOKOANE</t>
  </si>
  <si>
    <t>ZI</t>
  </si>
  <si>
    <t>NTETHA</t>
  </si>
  <si>
    <t>MV</t>
  </si>
  <si>
    <t>MONTSI</t>
  </si>
  <si>
    <t>TI</t>
  </si>
  <si>
    <t>NCAMANE</t>
  </si>
  <si>
    <t>NTSABO</t>
  </si>
  <si>
    <t>THOLO</t>
  </si>
  <si>
    <t>ID</t>
  </si>
  <si>
    <t>TLHAKUDI</t>
  </si>
  <si>
    <t>TLHAOLE</t>
  </si>
  <si>
    <t>REMBEYI</t>
  </si>
  <si>
    <t>SEKESE</t>
  </si>
  <si>
    <t>SENOKOANE</t>
  </si>
  <si>
    <t>MAKGOE</t>
  </si>
  <si>
    <t>MONA</t>
  </si>
  <si>
    <t>E M</t>
  </si>
  <si>
    <t>YOYI</t>
  </si>
  <si>
    <t>RVL</t>
  </si>
  <si>
    <t>MONTSHITSI</t>
  </si>
  <si>
    <t>E I</t>
  </si>
  <si>
    <t>MAFUYA</t>
  </si>
  <si>
    <t>TLHABANELO</t>
  </si>
  <si>
    <t>MABULA</t>
  </si>
  <si>
    <t>MOQOLO</t>
  </si>
  <si>
    <t>MOETI</t>
  </si>
  <si>
    <t>MDUDO</t>
  </si>
  <si>
    <t>MOKO</t>
  </si>
  <si>
    <t>KHOBA</t>
  </si>
  <si>
    <t>MATSEPE</t>
  </si>
  <si>
    <t>MANDJIE</t>
  </si>
  <si>
    <t>MALEFANE</t>
  </si>
  <si>
    <t>LEBONA</t>
  </si>
  <si>
    <t>MOSEUNYANE</t>
  </si>
  <si>
    <t>MOTSUKUNYANE</t>
  </si>
  <si>
    <t>T T</t>
  </si>
  <si>
    <t>MBOLEKWA</t>
  </si>
  <si>
    <t>MOKEKI</t>
  </si>
  <si>
    <t>B J</t>
  </si>
  <si>
    <t>WESI</t>
  </si>
  <si>
    <t>OIL PLANT OPERATOR</t>
  </si>
  <si>
    <t>T P M</t>
  </si>
  <si>
    <t>MAPHASA</t>
  </si>
  <si>
    <t>KM</t>
  </si>
  <si>
    <t>MAKOSHOLO</t>
  </si>
  <si>
    <t>APPRENTICE/JUNIOR ELECT</t>
  </si>
  <si>
    <t>LEKHETHO</t>
  </si>
  <si>
    <t>APPRE // JNR ELECTRIAN</t>
  </si>
  <si>
    <t>J H S</t>
  </si>
  <si>
    <t>BOOYZEN</t>
  </si>
  <si>
    <t>STORE ATTENDANT</t>
  </si>
  <si>
    <t>MOKUBELO</t>
  </si>
  <si>
    <t>ARTISAN ASSISTANT</t>
  </si>
  <si>
    <t>P T</t>
  </si>
  <si>
    <t>RAKOTSOANE</t>
  </si>
  <si>
    <t>DIREKO</t>
  </si>
  <si>
    <t>KOLOKO</t>
  </si>
  <si>
    <t>F L</t>
  </si>
  <si>
    <t>KHOAELE</t>
  </si>
  <si>
    <t>OFFICE AID</t>
  </si>
  <si>
    <t>L A</t>
  </si>
  <si>
    <t>PHONGOMA</t>
  </si>
  <si>
    <t>RASMENI</t>
  </si>
  <si>
    <t>MASHIANE</t>
  </si>
  <si>
    <t>MALILIMETSA</t>
  </si>
  <si>
    <t>JACKHAMMER OPERATOR GR I</t>
  </si>
  <si>
    <t>MOLEFE</t>
  </si>
  <si>
    <t>HLABANA</t>
  </si>
  <si>
    <t>MZAMO</t>
  </si>
  <si>
    <t>MPITI</t>
  </si>
  <si>
    <t>MOLOELE</t>
  </si>
  <si>
    <t>NGAMLANI</t>
  </si>
  <si>
    <t>SHIFT WORKER GR I</t>
  </si>
  <si>
    <t>MBIZENI</t>
  </si>
  <si>
    <t>TAFANE</t>
  </si>
  <si>
    <t>H E</t>
  </si>
  <si>
    <t>LEPHOI</t>
  </si>
  <si>
    <t>V C</t>
  </si>
  <si>
    <t>NYAKENG</t>
  </si>
  <si>
    <t>TLHATLOGI</t>
  </si>
  <si>
    <t>KERILENG</t>
  </si>
  <si>
    <t>PHAILANE</t>
  </si>
  <si>
    <t>S D</t>
  </si>
  <si>
    <t>PITSENYANE</t>
  </si>
  <si>
    <t>J J B</t>
  </si>
  <si>
    <t>VAN SYFER</t>
  </si>
  <si>
    <t>MEDEA</t>
  </si>
  <si>
    <t>SA</t>
  </si>
  <si>
    <t>LK</t>
  </si>
  <si>
    <t>MEHLWANA</t>
  </si>
  <si>
    <t>MOKUTU</t>
  </si>
  <si>
    <t>ARTISAN ASSISTAN</t>
  </si>
  <si>
    <t>HOALA</t>
  </si>
  <si>
    <t>EB</t>
  </si>
  <si>
    <t>BOOYSEN</t>
  </si>
  <si>
    <t>MAQETHANE</t>
  </si>
  <si>
    <t>ATT</t>
  </si>
  <si>
    <t>THANTSI</t>
  </si>
  <si>
    <t>ET</t>
  </si>
  <si>
    <t>MADINGOANE</t>
  </si>
  <si>
    <t>MDM</t>
  </si>
  <si>
    <t>MOENG</t>
  </si>
  <si>
    <t>RATSELANE</t>
  </si>
  <si>
    <t>PT</t>
  </si>
  <si>
    <t>KOTOTSI</t>
  </si>
  <si>
    <t>NDZISHE</t>
  </si>
  <si>
    <t>MATHANG</t>
  </si>
  <si>
    <t>KG</t>
  </si>
  <si>
    <t>RAMOTHIBE</t>
  </si>
  <si>
    <t>PP</t>
  </si>
  <si>
    <t>OM</t>
  </si>
  <si>
    <t>MOTSIKOE</t>
  </si>
  <si>
    <t>LETSOARA</t>
  </si>
  <si>
    <t>MACHOBANE</t>
  </si>
  <si>
    <t>MESSENGER / DRIVER</t>
  </si>
  <si>
    <t>NAILE</t>
  </si>
  <si>
    <t>HEAVY VEHICLE DRIVER</t>
  </si>
  <si>
    <t>CHOMANE</t>
  </si>
  <si>
    <t>T B</t>
  </si>
  <si>
    <t>MODISE</t>
  </si>
  <si>
    <t>GENERAL WORKER</t>
  </si>
  <si>
    <t>HARVEY</t>
  </si>
  <si>
    <t>N H</t>
  </si>
  <si>
    <t>KLAAS</t>
  </si>
  <si>
    <t>MOLISE</t>
  </si>
  <si>
    <t>N L</t>
  </si>
  <si>
    <t>NOVEMBER</t>
  </si>
  <si>
    <t>PATELA</t>
  </si>
  <si>
    <t>MASIENYANE</t>
  </si>
  <si>
    <t>T O</t>
  </si>
  <si>
    <t>MOLOI</t>
  </si>
  <si>
    <t>SEEKOE</t>
  </si>
  <si>
    <t>LESENYEHO</t>
  </si>
  <si>
    <t>TENA</t>
  </si>
  <si>
    <t>Z J</t>
  </si>
  <si>
    <t>MAFABATHO</t>
  </si>
  <si>
    <t>GLADILE</t>
  </si>
  <si>
    <t>FJ</t>
  </si>
  <si>
    <t>LUTOLO</t>
  </si>
  <si>
    <t>RALEJWANA</t>
  </si>
  <si>
    <t>LEEUW</t>
  </si>
  <si>
    <t>MF</t>
  </si>
  <si>
    <t>AMM</t>
  </si>
  <si>
    <t>RABOROKO</t>
  </si>
  <si>
    <t>RF</t>
  </si>
  <si>
    <t>MOKODUTLO</t>
  </si>
  <si>
    <t>WITTES</t>
  </si>
  <si>
    <t>FP</t>
  </si>
  <si>
    <t>MCOTELI</t>
  </si>
  <si>
    <t>HERMANS</t>
  </si>
  <si>
    <t>MARITZ</t>
  </si>
  <si>
    <t>POLICE</t>
  </si>
  <si>
    <t>MOTSIE</t>
  </si>
  <si>
    <t>DH</t>
  </si>
  <si>
    <t>NQONTJA</t>
  </si>
  <si>
    <t>NJ</t>
  </si>
  <si>
    <t>SEHLABAKA</t>
  </si>
  <si>
    <t>BZ</t>
  </si>
  <si>
    <t>SHALE</t>
  </si>
  <si>
    <t>SELILENYANE</t>
  </si>
  <si>
    <t>LEJAPODI</t>
  </si>
  <si>
    <t>LEKHELEBANE</t>
  </si>
  <si>
    <t>BESANA</t>
  </si>
  <si>
    <t>IC</t>
  </si>
  <si>
    <t>MMM</t>
  </si>
  <si>
    <t>MOFOBATHA</t>
  </si>
  <si>
    <t>MTWANA</t>
  </si>
  <si>
    <t>YANDA</t>
  </si>
  <si>
    <t>SM</t>
  </si>
  <si>
    <t>MOKOTO</t>
  </si>
  <si>
    <t>BOSMAN</t>
  </si>
  <si>
    <t>MASETE</t>
  </si>
  <si>
    <t>KHUSELO</t>
  </si>
  <si>
    <t>RAMOSOEU</t>
  </si>
  <si>
    <t>THYS</t>
  </si>
  <si>
    <t>V E</t>
  </si>
  <si>
    <t>BOBO</t>
  </si>
  <si>
    <t>K M J</t>
  </si>
  <si>
    <t>MOLETE</t>
  </si>
  <si>
    <t>L M</t>
  </si>
  <si>
    <t>MALIA</t>
  </si>
  <si>
    <t>MOLAPISI</t>
  </si>
  <si>
    <t>PITLELE</t>
  </si>
  <si>
    <t>B T</t>
  </si>
  <si>
    <t>MOLETSANE</t>
  </si>
  <si>
    <t>MELAMU</t>
  </si>
  <si>
    <t>TSOKOLIBANE</t>
  </si>
  <si>
    <t>P E</t>
  </si>
  <si>
    <t>RAMOKWENA</t>
  </si>
  <si>
    <t>LEBEKO</t>
  </si>
  <si>
    <t>KOEKOE</t>
  </si>
  <si>
    <t>N R</t>
  </si>
  <si>
    <t>MACHELI</t>
  </si>
  <si>
    <t>NDABEZITHA</t>
  </si>
  <si>
    <t>SEHLOHO</t>
  </si>
  <si>
    <t>MAMOE</t>
  </si>
  <si>
    <t>S A M</t>
  </si>
  <si>
    <t>S P</t>
  </si>
  <si>
    <t>LEBALLO</t>
  </si>
  <si>
    <t>MONESA</t>
  </si>
  <si>
    <t>X C</t>
  </si>
  <si>
    <t>MATAKANE</t>
  </si>
  <si>
    <t>MPHALE</t>
  </si>
  <si>
    <t>T M T</t>
  </si>
  <si>
    <t>TSOGUNYANE</t>
  </si>
  <si>
    <t>KHOELE</t>
  </si>
  <si>
    <t>SEBATANA</t>
  </si>
  <si>
    <t>LIKWABE</t>
  </si>
  <si>
    <t>L T</t>
  </si>
  <si>
    <t>MPHOMELA</t>
  </si>
  <si>
    <t>LEGEGERU</t>
  </si>
  <si>
    <t>D V</t>
  </si>
  <si>
    <t>PHIKE</t>
  </si>
  <si>
    <t>KHOTSO</t>
  </si>
  <si>
    <t>MATHIAS</t>
  </si>
  <si>
    <t>QOTHO</t>
  </si>
  <si>
    <t>K F</t>
  </si>
  <si>
    <t>THEKISO</t>
  </si>
  <si>
    <t>RAPOPO</t>
  </si>
  <si>
    <t>TVM</t>
  </si>
  <si>
    <t>MAHONONO</t>
  </si>
  <si>
    <t>V P</t>
  </si>
  <si>
    <t>MASISI</t>
  </si>
  <si>
    <t>SEVTLWADI</t>
  </si>
  <si>
    <t>MALESHETLA</t>
  </si>
  <si>
    <t>K L</t>
  </si>
  <si>
    <t>MPOTSENG</t>
  </si>
  <si>
    <t>LITABE</t>
  </si>
  <si>
    <t>C M</t>
  </si>
  <si>
    <t>MAKGETLA</t>
  </si>
  <si>
    <t>SEBEGO</t>
  </si>
  <si>
    <t>H S</t>
  </si>
  <si>
    <t>KHAMA</t>
  </si>
  <si>
    <t>L S</t>
  </si>
  <si>
    <t>JONAS</t>
  </si>
  <si>
    <t>A N</t>
  </si>
  <si>
    <t>THAELE</t>
  </si>
  <si>
    <t>QHOBOSHEANE</t>
  </si>
  <si>
    <t>GENERAL WORK</t>
  </si>
  <si>
    <t>MOOPELWA</t>
  </si>
  <si>
    <t>NTAILE</t>
  </si>
  <si>
    <t>R M</t>
  </si>
  <si>
    <t>PULE</t>
  </si>
  <si>
    <t>MAKHARI</t>
  </si>
  <si>
    <t>LAMOEN</t>
  </si>
  <si>
    <t>MOATLHODI</t>
  </si>
  <si>
    <t>MADIA</t>
  </si>
  <si>
    <t>MAKITI</t>
  </si>
  <si>
    <t>D I</t>
  </si>
  <si>
    <t>MAKOBALO</t>
  </si>
  <si>
    <t>GENERL WORKER</t>
  </si>
  <si>
    <t>MAREKA</t>
  </si>
  <si>
    <t>MATANG</t>
  </si>
  <si>
    <t>TAME</t>
  </si>
  <si>
    <t>VELMAN</t>
  </si>
  <si>
    <t>O T</t>
  </si>
  <si>
    <t>MONAPHATHI</t>
  </si>
  <si>
    <t>MORAKE</t>
  </si>
  <si>
    <t>MOSES</t>
  </si>
  <si>
    <t>PHILLIPS</t>
  </si>
  <si>
    <t>PHINDO</t>
  </si>
  <si>
    <t>MOKGADINYANE</t>
  </si>
  <si>
    <t>MALAKU</t>
  </si>
  <si>
    <t>NDZUBE</t>
  </si>
  <si>
    <t>RANTLETSE</t>
  </si>
  <si>
    <t>SEOELA</t>
  </si>
  <si>
    <t>TSIU</t>
  </si>
  <si>
    <t>N Z</t>
  </si>
  <si>
    <t>MAARMAN</t>
  </si>
  <si>
    <t>J E</t>
  </si>
  <si>
    <t>NARE</t>
  </si>
  <si>
    <t>P I</t>
  </si>
  <si>
    <t>MOTJOPE</t>
  </si>
  <si>
    <t>MOGOTSI</t>
  </si>
  <si>
    <t>MONYOBI</t>
  </si>
  <si>
    <t>K A</t>
  </si>
  <si>
    <t>MOTANG</t>
  </si>
  <si>
    <t>LENKO</t>
  </si>
  <si>
    <t>GENRAL WORKER</t>
  </si>
  <si>
    <t>SEOKO</t>
  </si>
  <si>
    <t>M K J</t>
  </si>
  <si>
    <t>MAHLAE</t>
  </si>
  <si>
    <t>N B</t>
  </si>
  <si>
    <t>AKATA</t>
  </si>
  <si>
    <t>R L</t>
  </si>
  <si>
    <t>SEROALO</t>
  </si>
  <si>
    <t>BOYLANE</t>
  </si>
  <si>
    <t>D F</t>
  </si>
  <si>
    <t>SEJAKE</t>
  </si>
  <si>
    <t>LM</t>
  </si>
  <si>
    <t>T E J</t>
  </si>
  <si>
    <t>MAPHISA</t>
  </si>
  <si>
    <t>MARKETING OFFICER</t>
  </si>
  <si>
    <t xml:space="preserve">VACANT POSITION </t>
  </si>
  <si>
    <t>G J H GRUNDLIGH</t>
  </si>
  <si>
    <t>M M PEDI</t>
  </si>
  <si>
    <t>DF MOKOLOKO</t>
  </si>
  <si>
    <t>T J DUIKER</t>
  </si>
  <si>
    <t>M SIWISA</t>
  </si>
  <si>
    <t>SG SETAI</t>
  </si>
  <si>
    <t>ASST MANAGER:MARKET&amp; COMM</t>
  </si>
  <si>
    <t>P J THAPELI</t>
  </si>
  <si>
    <t>E P MOTLOI</t>
  </si>
  <si>
    <t>L S PINETOWN</t>
  </si>
  <si>
    <t>P L MOTHAE</t>
  </si>
  <si>
    <t>GT MOKOBE</t>
  </si>
  <si>
    <t>MM MASIZA</t>
  </si>
  <si>
    <t>ND SITOE</t>
  </si>
  <si>
    <t>GD MODISE</t>
  </si>
  <si>
    <t>S SERUTLA</t>
  </si>
  <si>
    <t>ASST MANAGER:ACC&amp;COMPLIAN</t>
  </si>
  <si>
    <t>RP SEGWANA</t>
  </si>
  <si>
    <t>JNR ELECTRICIAN</t>
  </si>
  <si>
    <t>SP LEHOHLA</t>
  </si>
  <si>
    <t>LP MATSABA</t>
  </si>
  <si>
    <t>V VAN ZYL</t>
  </si>
  <si>
    <t>SUPPLY CHAIN MNG PRACTITI</t>
  </si>
  <si>
    <t>SS T PONI</t>
  </si>
  <si>
    <t>P J OLIFANT</t>
  </si>
  <si>
    <t>F J DU TOIT</t>
  </si>
  <si>
    <t>DC KHANDA</t>
  </si>
  <si>
    <t>SELESO</t>
  </si>
  <si>
    <t>MANAGER SUPPLY CHAIN MAN.</t>
  </si>
  <si>
    <t>KHOMARY</t>
  </si>
  <si>
    <t>ARTISAN ASISTANT</t>
  </si>
  <si>
    <t>PJ OLIFANT</t>
  </si>
  <si>
    <t>MATSOSA</t>
  </si>
  <si>
    <t>INTERN</t>
  </si>
  <si>
    <t>GALEBOE</t>
  </si>
  <si>
    <t>I P</t>
  </si>
  <si>
    <t>APPLEGREEN</t>
  </si>
  <si>
    <t>RAKHAREBE</t>
  </si>
  <si>
    <t>S L</t>
  </si>
  <si>
    <t>MOINO</t>
  </si>
  <si>
    <t>P H O</t>
  </si>
  <si>
    <t>GROBBELAAR</t>
  </si>
  <si>
    <t>H G</t>
  </si>
  <si>
    <t>PHOTO COPIER</t>
  </si>
  <si>
    <t>2022/23</t>
  </si>
  <si>
    <t>2023/24</t>
  </si>
  <si>
    <t>2024/25</t>
  </si>
  <si>
    <t>`2025/26</t>
  </si>
  <si>
    <t>ANNEXURE G-SM</t>
  </si>
  <si>
    <t xml:space="preserve">COST CENTER </t>
  </si>
  <si>
    <t xml:space="preserve">EXPENDITURE TYPE </t>
  </si>
  <si>
    <t xml:space="preserve">EMPLOYEE SALARIE S &amp; WAGES </t>
  </si>
  <si>
    <t>EMPLOYEE SOCIAL CONTRIBUTIONS</t>
  </si>
  <si>
    <t>GRAND TOTAL OF ANNEXURE G</t>
  </si>
  <si>
    <t>WITHOUT CPI</t>
  </si>
  <si>
    <t>2023-24</t>
  </si>
  <si>
    <t>2024-25</t>
  </si>
  <si>
    <t>2025-26</t>
  </si>
  <si>
    <t>OVERTIME 2022-23</t>
  </si>
  <si>
    <t>STANDBY ALLOWANCE</t>
  </si>
  <si>
    <t>MS: PAYMENTS - SHIFT ADD REMUNERATION</t>
  </si>
  <si>
    <t>MS: OVERTIME - STRUCTURED</t>
  </si>
  <si>
    <t>MS: OVERTIME - NIGHT SHIFT</t>
  </si>
  <si>
    <t>MS: OVERTIME - NON STRUCTURED</t>
  </si>
  <si>
    <t>SALARY BENEFIT</t>
  </si>
  <si>
    <t>TOTAL EMPLOYEE COST</t>
  </si>
  <si>
    <t>Remuneration Class</t>
  </si>
  <si>
    <t>Summary</t>
  </si>
  <si>
    <t>Annexure G</t>
  </si>
  <si>
    <t>Detailed listing</t>
  </si>
  <si>
    <t>Difference</t>
  </si>
  <si>
    <t>MS: SAL &amp; ALL: BASIC SALARY &amp; WAGES</t>
  </si>
  <si>
    <t>MS: ALL - CELLULAR &amp; TELEPHONE</t>
  </si>
  <si>
    <t>MS: HB &amp; INC: HOUSING BENEFITS</t>
  </si>
  <si>
    <t>MS: ALL - TRAVEL OR MOTOR VEHICLE (SUBS</t>
  </si>
  <si>
    <t>MS: SRB - ANNUAL BONUS</t>
  </si>
  <si>
    <t>MS: SOC CONTR - UNEMPLOYMENT INSUR FUND</t>
  </si>
  <si>
    <t>MS: SOC CONTR - BARGAINING COUNCIL</t>
  </si>
  <si>
    <t>MS: SOC CONTR - GROUP LIFE INSURANCE</t>
  </si>
  <si>
    <t>MS: SOC CONTR - MEDICAL</t>
  </si>
  <si>
    <t>MS: SOC CONTR - PENSION</t>
  </si>
  <si>
    <t>Total Employee related costs</t>
  </si>
  <si>
    <t>Directors</t>
  </si>
  <si>
    <t>Leave</t>
  </si>
  <si>
    <t>Total Emp Costs</t>
  </si>
  <si>
    <t>2025/26</t>
  </si>
  <si>
    <t>ADJUSTMENT BUDGET</t>
  </si>
  <si>
    <t>UIF</t>
  </si>
  <si>
    <t>CHIEF EXECUTIVEOFFICER</t>
  </si>
  <si>
    <t>EM: ENGINEERING WIRES</t>
  </si>
  <si>
    <t>EM: HUMAN RESOURCES</t>
  </si>
  <si>
    <t>COMPANY SECRETARY</t>
  </si>
  <si>
    <t>EM: ENGINEERING - RETAIL</t>
  </si>
  <si>
    <t>CHIEF FINANCIAL OFFICER</t>
  </si>
  <si>
    <t>SEKOBOTO</t>
  </si>
  <si>
    <t>Top Management</t>
  </si>
  <si>
    <t>MOJAJE</t>
  </si>
  <si>
    <t>S C</t>
  </si>
  <si>
    <t>TSOAI</t>
  </si>
  <si>
    <t>MALGAS</t>
  </si>
  <si>
    <t>LETENO</t>
  </si>
  <si>
    <t>EM: PERFORMANCE&amp;COMPLIANCE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</si>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</sst>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1" fontId="49" fillId="0" borderId="0" xfId="42" applyNumberFormat="1" applyFont="1" applyAlignment="1">
      <alignment/>
    </xf>
    <xf numFmtId="0" fontId="49" fillId="0" borderId="0" xfId="0" applyFont="1" applyAlignment="1">
      <alignment/>
    </xf>
    <xf numFmtId="165" fontId="49" fillId="0" borderId="0" xfId="42" applyNumberFormat="1" applyFont="1" applyFill="1" applyAlignment="1">
      <alignment/>
    </xf>
    <xf numFmtId="165" fontId="49" fillId="0" borderId="0" xfId="42" applyNumberFormat="1" applyFont="1" applyAlignment="1">
      <alignment/>
    </xf>
    <xf numFmtId="164" fontId="49" fillId="0" borderId="0" xfId="42" applyFont="1" applyFill="1" applyBorder="1" applyAlignment="1">
      <alignment/>
    </xf>
    <xf numFmtId="164" fontId="49" fillId="0" borderId="0" xfId="42" applyFont="1" applyBorder="1" applyAlignment="1">
      <alignment/>
    </xf>
    <xf numFmtId="1" fontId="49" fillId="0" borderId="0" xfId="42" applyNumberFormat="1" applyFont="1" applyBorder="1" applyAlignment="1">
      <alignment/>
    </xf>
    <xf numFmtId="1" fontId="50" fillId="19" borderId="10" xfId="42" applyNumberFormat="1" applyFont="1" applyFill="1" applyBorder="1" applyAlignment="1">
      <alignment vertical="center"/>
    </xf>
    <xf numFmtId="0" fontId="50" fillId="19" borderId="10" xfId="0" applyFont="1" applyFill="1" applyBorder="1" applyAlignment="1">
      <alignment vertical="center"/>
    </xf>
    <xf numFmtId="165" fontId="50" fillId="19" borderId="10" xfId="42" applyNumberFormat="1" applyFont="1" applyFill="1" applyBorder="1" applyAlignment="1">
      <alignment vertical="center"/>
    </xf>
    <xf numFmtId="165" fontId="50" fillId="0" borderId="0" xfId="42" applyNumberFormat="1" applyFont="1" applyAlignment="1">
      <alignment vertical="center"/>
    </xf>
    <xf numFmtId="164" fontId="49" fillId="0" borderId="0" xfId="42" applyFont="1" applyBorder="1" applyAlignment="1">
      <alignment/>
    </xf>
    <xf numFmtId="1" fontId="50" fillId="0" borderId="0" xfId="42" applyNumberFormat="1" applyFont="1" applyBorder="1" applyAlignment="1">
      <alignment vertical="center"/>
    </xf>
    <xf numFmtId="164" fontId="50" fillId="0" borderId="0" xfId="42" applyFont="1" applyBorder="1" applyAlignment="1">
      <alignment vertical="center"/>
    </xf>
    <xf numFmtId="1" fontId="50" fillId="0" borderId="0" xfId="42" applyNumberFormat="1" applyFont="1" applyAlignment="1">
      <alignment vertical="center"/>
    </xf>
    <xf numFmtId="1" fontId="49" fillId="0" borderId="10" xfId="42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165" fontId="49" fillId="0" borderId="10" xfId="42" applyNumberFormat="1" applyFont="1" applyFill="1" applyBorder="1" applyAlignment="1">
      <alignment/>
    </xf>
    <xf numFmtId="165" fontId="49" fillId="0" borderId="0" xfId="42" applyNumberFormat="1" applyFont="1" applyAlignment="1">
      <alignment/>
    </xf>
    <xf numFmtId="1" fontId="49" fillId="0" borderId="0" xfId="0" applyNumberFormat="1" applyFont="1" applyAlignment="1">
      <alignment/>
    </xf>
    <xf numFmtId="1" fontId="49" fillId="0" borderId="10" xfId="0" applyNumberFormat="1" applyFont="1" applyBorder="1" applyAlignment="1">
      <alignment/>
    </xf>
    <xf numFmtId="165" fontId="49" fillId="0" borderId="10" xfId="42" applyNumberFormat="1" applyFont="1" applyBorder="1" applyAlignment="1">
      <alignment/>
    </xf>
    <xf numFmtId="165" fontId="49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" fontId="49" fillId="0" borderId="10" xfId="42" applyNumberFormat="1" applyFont="1" applyBorder="1" applyAlignment="1">
      <alignment/>
    </xf>
    <xf numFmtId="1" fontId="49" fillId="33" borderId="10" xfId="0" applyNumberFormat="1" applyFont="1" applyFill="1" applyBorder="1" applyAlignment="1">
      <alignment/>
    </xf>
    <xf numFmtId="0" fontId="49" fillId="34" borderId="10" xfId="42" applyNumberFormat="1" applyFont="1" applyFill="1" applyBorder="1" applyAlignment="1">
      <alignment/>
    </xf>
    <xf numFmtId="0" fontId="49" fillId="34" borderId="10" xfId="0" applyFont="1" applyFill="1" applyBorder="1" applyAlignment="1">
      <alignment/>
    </xf>
    <xf numFmtId="165" fontId="20" fillId="0" borderId="10" xfId="42" applyNumberFormat="1" applyFont="1" applyBorder="1" applyAlignment="1">
      <alignment/>
    </xf>
    <xf numFmtId="1" fontId="49" fillId="33" borderId="10" xfId="42" applyNumberFormat="1" applyFont="1" applyFill="1" applyBorder="1" applyAlignment="1">
      <alignment/>
    </xf>
    <xf numFmtId="1" fontId="49" fillId="0" borderId="0" xfId="42" applyNumberFormat="1" applyFont="1" applyFill="1" applyBorder="1" applyAlignment="1">
      <alignment/>
    </xf>
    <xf numFmtId="1" fontId="49" fillId="0" borderId="0" xfId="42" applyNumberFormat="1" applyFont="1" applyFill="1" applyAlignment="1">
      <alignment/>
    </xf>
    <xf numFmtId="0" fontId="51" fillId="0" borderId="11" xfId="0" applyFont="1" applyBorder="1" applyAlignment="1">
      <alignment/>
    </xf>
    <xf numFmtId="0" fontId="49" fillId="0" borderId="12" xfId="0" applyFont="1" applyBorder="1" applyAlignment="1">
      <alignment/>
    </xf>
    <xf numFmtId="165" fontId="20" fillId="0" borderId="10" xfId="42" applyNumberFormat="1" applyFont="1" applyFill="1" applyBorder="1" applyAlignment="1">
      <alignment/>
    </xf>
    <xf numFmtId="165" fontId="49" fillId="0" borderId="10" xfId="42" applyNumberFormat="1" applyFont="1" applyFill="1" applyBorder="1" applyAlignment="1">
      <alignment/>
    </xf>
    <xf numFmtId="165" fontId="49" fillId="0" borderId="12" xfId="42" applyNumberFormat="1" applyFont="1" applyBorder="1" applyAlignment="1">
      <alignment/>
    </xf>
    <xf numFmtId="0" fontId="51" fillId="0" borderId="10" xfId="0" applyFont="1" applyBorder="1" applyAlignment="1">
      <alignment/>
    </xf>
    <xf numFmtId="165" fontId="49" fillId="0" borderId="13" xfId="42" applyNumberFormat="1" applyFont="1" applyBorder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65" fontId="52" fillId="0" borderId="0" xfId="42" applyNumberFormat="1" applyFont="1" applyAlignment="1">
      <alignment/>
    </xf>
    <xf numFmtId="165" fontId="52" fillId="0" borderId="0" xfId="42" applyNumberFormat="1" applyFont="1" applyFill="1" applyBorder="1" applyAlignment="1">
      <alignment/>
    </xf>
    <xf numFmtId="164" fontId="52" fillId="0" borderId="0" xfId="42" applyFont="1" applyBorder="1" applyAlignment="1">
      <alignment/>
    </xf>
    <xf numFmtId="164" fontId="52" fillId="0" borderId="0" xfId="42" applyFont="1" applyAlignment="1">
      <alignment/>
    </xf>
    <xf numFmtId="1" fontId="52" fillId="0" borderId="0" xfId="42" applyNumberFormat="1" applyFont="1" applyAlignment="1">
      <alignment/>
    </xf>
    <xf numFmtId="164" fontId="52" fillId="19" borderId="10" xfId="42" applyFont="1" applyFill="1" applyBorder="1" applyAlignment="1">
      <alignment/>
    </xf>
    <xf numFmtId="165" fontId="52" fillId="19" borderId="10" xfId="42" applyNumberFormat="1" applyFont="1" applyFill="1" applyBorder="1" applyAlignment="1">
      <alignment/>
    </xf>
    <xf numFmtId="164" fontId="52" fillId="0" borderId="0" xfId="42" applyFont="1" applyAlignment="1">
      <alignment/>
    </xf>
    <xf numFmtId="165" fontId="52" fillId="0" borderId="0" xfId="42" applyNumberFormat="1" applyFont="1" applyFill="1" applyAlignment="1">
      <alignment/>
    </xf>
    <xf numFmtId="165" fontId="52" fillId="0" borderId="0" xfId="42" applyNumberFormat="1" applyFont="1" applyAlignment="1">
      <alignment/>
    </xf>
    <xf numFmtId="0" fontId="52" fillId="0" borderId="0" xfId="0" applyFont="1" applyAlignment="1">
      <alignment horizontal="left"/>
    </xf>
    <xf numFmtId="165" fontId="52" fillId="21" borderId="0" xfId="42" applyNumberFormat="1" applyFont="1" applyFill="1" applyAlignment="1">
      <alignment horizontal="left"/>
    </xf>
    <xf numFmtId="165" fontId="52" fillId="21" borderId="14" xfId="42" applyNumberFormat="1" applyFont="1" applyFill="1" applyBorder="1" applyAlignment="1">
      <alignment/>
    </xf>
    <xf numFmtId="165" fontId="52" fillId="21" borderId="0" xfId="42" applyNumberFormat="1" applyFont="1" applyFill="1" applyAlignment="1">
      <alignment horizontal="center"/>
    </xf>
    <xf numFmtId="165" fontId="52" fillId="12" borderId="10" xfId="42" applyNumberFormat="1" applyFont="1" applyFill="1" applyBorder="1" applyAlignment="1">
      <alignment horizontal="left"/>
    </xf>
    <xf numFmtId="165" fontId="52" fillId="12" borderId="12" xfId="42" applyNumberFormat="1" applyFont="1" applyFill="1" applyBorder="1" applyAlignment="1">
      <alignment horizontal="left"/>
    </xf>
    <xf numFmtId="1" fontId="52" fillId="0" borderId="0" xfId="42" applyNumberFormat="1" applyFont="1" applyFill="1" applyAlignment="1">
      <alignment/>
    </xf>
    <xf numFmtId="164" fontId="52" fillId="0" borderId="0" xfId="42" applyFont="1" applyFill="1" applyAlignment="1">
      <alignment/>
    </xf>
    <xf numFmtId="165" fontId="52" fillId="12" borderId="12" xfId="42" applyNumberFormat="1" applyFont="1" applyFill="1" applyBorder="1" applyAlignment="1">
      <alignment/>
    </xf>
    <xf numFmtId="165" fontId="52" fillId="12" borderId="15" xfId="42" applyNumberFormat="1" applyFont="1" applyFill="1" applyBorder="1" applyAlignment="1">
      <alignment/>
    </xf>
    <xf numFmtId="165" fontId="52" fillId="12" borderId="11" xfId="42" applyNumberFormat="1" applyFont="1" applyFill="1" applyBorder="1" applyAlignment="1">
      <alignment/>
    </xf>
    <xf numFmtId="165" fontId="52" fillId="0" borderId="0" xfId="42" applyNumberFormat="1" applyFont="1" applyFill="1" applyAlignment="1">
      <alignment horizontal="left"/>
    </xf>
    <xf numFmtId="165" fontId="53" fillId="21" borderId="10" xfId="42" applyNumberFormat="1" applyFont="1" applyFill="1" applyBorder="1" applyAlignment="1">
      <alignment horizontal="center"/>
    </xf>
    <xf numFmtId="165" fontId="53" fillId="21" borderId="12" xfId="42" applyNumberFormat="1" applyFont="1" applyFill="1" applyBorder="1" applyAlignment="1">
      <alignment horizontal="center"/>
    </xf>
    <xf numFmtId="165" fontId="53" fillId="0" borderId="16" xfId="42" applyNumberFormat="1" applyFont="1" applyFill="1" applyBorder="1" applyAlignment="1">
      <alignment horizontal="left"/>
    </xf>
    <xf numFmtId="165" fontId="53" fillId="0" borderId="17" xfId="42" applyNumberFormat="1" applyFont="1" applyFill="1" applyBorder="1" applyAlignment="1">
      <alignment horizontal="left"/>
    </xf>
    <xf numFmtId="165" fontId="53" fillId="0" borderId="18" xfId="42" applyNumberFormat="1" applyFont="1" applyFill="1" applyBorder="1" applyAlignment="1">
      <alignment horizontal="left"/>
    </xf>
    <xf numFmtId="165" fontId="53" fillId="0" borderId="19" xfId="42" applyNumberFormat="1" applyFont="1" applyFill="1" applyBorder="1" applyAlignment="1">
      <alignment horizontal="left"/>
    </xf>
    <xf numFmtId="165" fontId="53" fillId="0" borderId="20" xfId="42" applyNumberFormat="1" applyFont="1" applyFill="1" applyBorder="1" applyAlignment="1">
      <alignment/>
    </xf>
    <xf numFmtId="165" fontId="53" fillId="0" borderId="0" xfId="42" applyNumberFormat="1" applyFont="1" applyFill="1" applyBorder="1" applyAlignment="1">
      <alignment/>
    </xf>
    <xf numFmtId="165" fontId="53" fillId="0" borderId="21" xfId="42" applyNumberFormat="1" applyFont="1" applyFill="1" applyBorder="1" applyAlignment="1">
      <alignment horizontal="left"/>
    </xf>
    <xf numFmtId="165" fontId="53" fillId="0" borderId="22" xfId="42" applyNumberFormat="1" applyFont="1" applyFill="1" applyBorder="1" applyAlignment="1">
      <alignment horizontal="left"/>
    </xf>
    <xf numFmtId="165" fontId="52" fillId="0" borderId="23" xfId="42" applyNumberFormat="1" applyFont="1" applyFill="1" applyBorder="1" applyAlignment="1">
      <alignment/>
    </xf>
    <xf numFmtId="165" fontId="52" fillId="0" borderId="24" xfId="42" applyNumberFormat="1" applyFont="1" applyFill="1" applyBorder="1" applyAlignment="1">
      <alignment/>
    </xf>
    <xf numFmtId="165" fontId="52" fillId="0" borderId="22" xfId="42" applyNumberFormat="1" applyFont="1" applyFill="1" applyBorder="1" applyAlignment="1">
      <alignment horizontal="left"/>
    </xf>
    <xf numFmtId="165" fontId="53" fillId="0" borderId="0" xfId="42" applyNumberFormat="1" applyFont="1" applyFill="1" applyBorder="1" applyAlignment="1">
      <alignment horizontal="left"/>
    </xf>
    <xf numFmtId="165" fontId="52" fillId="0" borderId="0" xfId="42" applyNumberFormat="1" applyFont="1" applyFill="1" applyBorder="1" applyAlignment="1">
      <alignment/>
    </xf>
    <xf numFmtId="165" fontId="52" fillId="0" borderId="0" xfId="42" applyNumberFormat="1" applyFont="1" applyFill="1" applyBorder="1" applyAlignment="1">
      <alignment horizontal="left"/>
    </xf>
    <xf numFmtId="165" fontId="53" fillId="0" borderId="25" xfId="42" applyNumberFormat="1" applyFont="1" applyFill="1" applyBorder="1" applyAlignment="1">
      <alignment horizontal="left"/>
    </xf>
    <xf numFmtId="165" fontId="53" fillId="0" borderId="26" xfId="42" applyNumberFormat="1" applyFont="1" applyFill="1" applyBorder="1" applyAlignment="1">
      <alignment horizontal="left"/>
    </xf>
    <xf numFmtId="165" fontId="52" fillId="0" borderId="27" xfId="42" applyNumberFormat="1" applyFont="1" applyFill="1" applyBorder="1" applyAlignment="1">
      <alignment horizontal="left"/>
    </xf>
    <xf numFmtId="165" fontId="52" fillId="0" borderId="18" xfId="42" applyNumberFormat="1" applyFont="1" applyBorder="1" applyAlignment="1">
      <alignment/>
    </xf>
    <xf numFmtId="165" fontId="52" fillId="0" borderId="23" xfId="42" applyNumberFormat="1" applyFont="1" applyFill="1" applyBorder="1" applyAlignment="1">
      <alignment horizontal="left"/>
    </xf>
    <xf numFmtId="165" fontId="52" fillId="0" borderId="21" xfId="42" applyNumberFormat="1" applyFont="1" applyBorder="1" applyAlignment="1">
      <alignment/>
    </xf>
    <xf numFmtId="165" fontId="53" fillId="0" borderId="0" xfId="42" applyNumberFormat="1" applyFont="1" applyFill="1" applyAlignment="1">
      <alignment horizontal="left"/>
    </xf>
    <xf numFmtId="165" fontId="53" fillId="0" borderId="13" xfId="42" applyNumberFormat="1" applyFont="1" applyFill="1" applyBorder="1" applyAlignment="1">
      <alignment/>
    </xf>
    <xf numFmtId="165" fontId="54" fillId="0" borderId="0" xfId="42" applyNumberFormat="1" applyFont="1" applyFill="1" applyAlignment="1">
      <alignment horizontal="left"/>
    </xf>
    <xf numFmtId="166" fontId="55" fillId="0" borderId="0" xfId="44" applyFont="1" applyFill="1" applyAlignment="1">
      <alignment horizontal="left"/>
    </xf>
    <xf numFmtId="166" fontId="55" fillId="0" borderId="0" xfId="44" applyFont="1" applyFill="1" applyAlignment="1">
      <alignment/>
    </xf>
    <xf numFmtId="164" fontId="49" fillId="0" borderId="0" xfId="42" applyFont="1" applyFill="1" applyAlignment="1">
      <alignment/>
    </xf>
    <xf numFmtId="0" fontId="0" fillId="0" borderId="28" xfId="0" applyBorder="1" applyAlignment="1">
      <alignment/>
    </xf>
    <xf numFmtId="3" fontId="54" fillId="0" borderId="0" xfId="0" applyNumberFormat="1" applyFont="1" applyAlignment="1">
      <alignment/>
    </xf>
    <xf numFmtId="166" fontId="54" fillId="0" borderId="0" xfId="44" applyFont="1" applyFill="1" applyAlignment="1">
      <alignment horizontal="left"/>
    </xf>
    <xf numFmtId="166" fontId="54" fillId="0" borderId="0" xfId="44" applyFont="1" applyFill="1" applyAlignment="1">
      <alignment/>
    </xf>
    <xf numFmtId="0" fontId="0" fillId="0" borderId="10" xfId="0" applyBorder="1" applyAlignment="1">
      <alignment/>
    </xf>
    <xf numFmtId="166" fontId="54" fillId="0" borderId="0" xfId="44" applyFont="1" applyAlignment="1">
      <alignment horizontal="left"/>
    </xf>
    <xf numFmtId="166" fontId="54" fillId="0" borderId="13" xfId="44" applyFont="1" applyBorder="1" applyAlignment="1">
      <alignment horizontal="left"/>
    </xf>
    <xf numFmtId="164" fontId="49" fillId="0" borderId="0" xfId="42" applyFont="1" applyAlignment="1">
      <alignment/>
    </xf>
    <xf numFmtId="0" fontId="56" fillId="0" borderId="0" xfId="0" applyFont="1" applyAlignment="1">
      <alignment/>
    </xf>
    <xf numFmtId="166" fontId="0" fillId="0" borderId="0" xfId="44" applyFont="1" applyAlignment="1">
      <alignment/>
    </xf>
    <xf numFmtId="165" fontId="47" fillId="0" borderId="13" xfId="42" applyNumberFormat="1" applyFont="1" applyBorder="1" applyAlignment="1">
      <alignment/>
    </xf>
    <xf numFmtId="0" fontId="5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57" fillId="21" borderId="29" xfId="0" applyFont="1" applyFill="1" applyBorder="1" applyAlignment="1">
      <alignment/>
    </xf>
    <xf numFmtId="0" fontId="57" fillId="0" borderId="0" xfId="0" applyFont="1" applyAlignment="1">
      <alignment/>
    </xf>
    <xf numFmtId="0" fontId="58" fillId="21" borderId="0" xfId="0" applyFont="1" applyFill="1" applyAlignment="1">
      <alignment horizontal="left"/>
    </xf>
    <xf numFmtId="0" fontId="58" fillId="21" borderId="15" xfId="0" applyFont="1" applyFill="1" applyBorder="1" applyAlignment="1">
      <alignment/>
    </xf>
    <xf numFmtId="0" fontId="58" fillId="21" borderId="0" xfId="0" applyFont="1" applyFill="1" applyAlignment="1">
      <alignment horizontal="center"/>
    </xf>
    <xf numFmtId="0" fontId="57" fillId="12" borderId="10" xfId="0" applyFont="1" applyFill="1" applyBorder="1" applyAlignment="1">
      <alignment horizontal="left"/>
    </xf>
    <xf numFmtId="165" fontId="57" fillId="12" borderId="10" xfId="0" applyNumberFormat="1" applyFont="1" applyFill="1" applyBorder="1" applyAlignment="1">
      <alignment horizontal="left"/>
    </xf>
    <xf numFmtId="0" fontId="57" fillId="12" borderId="12" xfId="0" applyFont="1" applyFill="1" applyBorder="1" applyAlignment="1">
      <alignment/>
    </xf>
    <xf numFmtId="0" fontId="57" fillId="12" borderId="15" xfId="0" applyFont="1" applyFill="1" applyBorder="1" applyAlignment="1">
      <alignment/>
    </xf>
    <xf numFmtId="0" fontId="57" fillId="12" borderId="11" xfId="0" applyFont="1" applyFill="1" applyBorder="1" applyAlignment="1">
      <alignment/>
    </xf>
    <xf numFmtId="165" fontId="57" fillId="12" borderId="12" xfId="0" applyNumberFormat="1" applyFont="1" applyFill="1" applyBorder="1" applyAlignment="1">
      <alignment horizontal="left"/>
    </xf>
    <xf numFmtId="0" fontId="59" fillId="0" borderId="0" xfId="0" applyFont="1" applyAlignment="1">
      <alignment/>
    </xf>
    <xf numFmtId="164" fontId="57" fillId="19" borderId="10" xfId="42" applyFont="1" applyFill="1" applyBorder="1" applyAlignment="1">
      <alignment/>
    </xf>
    <xf numFmtId="165" fontId="57" fillId="19" borderId="10" xfId="42" applyNumberFormat="1" applyFont="1" applyFill="1" applyBorder="1" applyAlignment="1">
      <alignment/>
    </xf>
    <xf numFmtId="0" fontId="57" fillId="35" borderId="10" xfId="0" applyFont="1" applyFill="1" applyBorder="1" applyAlignment="1">
      <alignment/>
    </xf>
    <xf numFmtId="1" fontId="57" fillId="0" borderId="10" xfId="42" applyNumberFormat="1" applyFont="1" applyBorder="1" applyAlignment="1">
      <alignment/>
    </xf>
    <xf numFmtId="1" fontId="57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57" fillId="19" borderId="10" xfId="0" applyFont="1" applyFill="1" applyBorder="1" applyAlignment="1">
      <alignment/>
    </xf>
    <xf numFmtId="0" fontId="57" fillId="0" borderId="0" xfId="0" applyFont="1" applyAlignment="1">
      <alignment horizontal="left"/>
    </xf>
    <xf numFmtId="165" fontId="57" fillId="0" borderId="0" xfId="0" applyNumberFormat="1" applyFont="1" applyAlignment="1">
      <alignment horizontal="left"/>
    </xf>
    <xf numFmtId="10" fontId="57" fillId="0" borderId="0" xfId="0" applyNumberFormat="1" applyFont="1" applyAlignment="1">
      <alignment horizontal="left"/>
    </xf>
    <xf numFmtId="0" fontId="58" fillId="0" borderId="0" xfId="0" applyFont="1" applyFill="1" applyAlignment="1">
      <alignment vertical="center"/>
    </xf>
    <xf numFmtId="0" fontId="58" fillId="0" borderId="29" xfId="0" applyFont="1" applyFill="1" applyBorder="1" applyAlignment="1">
      <alignment vertical="center"/>
    </xf>
    <xf numFmtId="165" fontId="57" fillId="36" borderId="10" xfId="42" applyNumberFormat="1" applyFont="1" applyFill="1" applyBorder="1" applyAlignment="1">
      <alignment/>
    </xf>
    <xf numFmtId="0" fontId="58" fillId="36" borderId="29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164" fontId="57" fillId="0" borderId="0" xfId="42" applyFont="1" applyFill="1" applyBorder="1" applyAlignment="1">
      <alignment/>
    </xf>
    <xf numFmtId="165" fontId="57" fillId="0" borderId="0" xfId="42" applyNumberFormat="1" applyFont="1" applyFill="1" applyBorder="1" applyAlignment="1">
      <alignment/>
    </xf>
    <xf numFmtId="165" fontId="57" fillId="0" borderId="15" xfId="42" applyNumberFormat="1" applyFont="1" applyFill="1" applyBorder="1" applyAlignment="1">
      <alignment/>
    </xf>
    <xf numFmtId="0" fontId="53" fillId="36" borderId="29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/>
    </xf>
    <xf numFmtId="165" fontId="53" fillId="0" borderId="18" xfId="42" applyNumberFormat="1" applyFont="1" applyFill="1" applyBorder="1" applyAlignment="1">
      <alignment horizontal="left" wrapText="1"/>
    </xf>
    <xf numFmtId="165" fontId="53" fillId="0" borderId="21" xfId="42" applyNumberFormat="1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ure%20G%202023-202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6-17%20(MTREF%2016-19)/D%20Schedule%20for%20MTREF%202016-17%20(G)%2017%20March%2020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ction%2087%20July%202016%2008%20August%202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3-14%20(Mid-Year%20Report%20ended%2030%20Dec%202013)/Section%2087%20for%20December%202013%20(A)%2007%20Jan%202014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SNT%20(2009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ain%20Led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New%20Budget%20Formats%202012_2015/A1%20Schedule%20-%20Ver%202%204%20-%20December%20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AppData/Local/Microsoft/Windows/INetCache/Content.Outlook/G32HRFXB/MAN_A1%20Schedule%20-%20Ver%202%208_Dec%202015%20VER%202%20DI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BUDGET%202011_12/A1%20Schedule%20-%20Ver%202%203_%20MANGAUNG_15%20March%20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Dirk.Pelser/Documents/BUDGET%202012_13/A1%20Schedule%20-%20Ver%202%204%20-%20Mangaung_June%202012_Approv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zoe.Williams/Documents/BUDGET%202017-18%20%20(MTREF%2017-20)/D-schedules/D%20Schedule%20for%20MTREF%202017-2018%20%20V_03%20(12%20May)%20final%20submission.xl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296446C\Section%2087%20for%20December%202013%20(A)%2007%20Jan%20201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jeanette.lenka/AppData/Local/Microsoft/Windows/Temporary%20Internet%20Files/Content.Outlook/OMRAXROG/F%20Schedule%20%20-%20mSCOA%20vs%206.4%20for%20July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Documents%20and%20Settings/Arrie.Bartnis/My%20Documents/New%20Budget%20Formats%202011_2014/A1%20Schedule%20-%20Ver%202.3.%20%20-%2002%20December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Users/Arrie.Bartnis/Documents/CAPITAL%20BUDGETS%20%202012_2015%20NEW/A1%20Schedule%20-%20Ver%202%204%20-%20Mangaung_26%20Mar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sset%20Categories%20Compariso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MENDED%20PROPOSAL%20SCOA%2021-12-07%20Excl%20ite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ntllec-my.sharepoint.com/Documents%20and%20Settings/Arrie.Bartnis/My%20Documents/Documents%20and%20Settings/Arrie.Bartnis/My%20Documents/National%20Treasury%20Sheets/A1%20Schedule%20Municipal%20Budget%20-%20Ver%202-2%20-%20March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REF BUDGET 2023-24  Summary"/>
      <sheetName val="DETAILED"/>
      <sheetName val="Total Emp Cost"/>
      <sheetName val="MS &amp; Vacancies combined"/>
      <sheetName val="SM &amp; Vacancies"/>
      <sheetName val="Vacancies ED"/>
      <sheetName val="MS (2)"/>
      <sheetName val="SM (2)"/>
      <sheetName val="Vacancies (2)"/>
      <sheetName val="SM"/>
      <sheetName val="MS"/>
      <sheetName val="Vacancies"/>
      <sheetName val="Sheet1"/>
    </sheetNames>
    <sheetDataSet>
      <sheetData sheetId="0">
        <row r="52">
          <cell r="G52">
            <v>249590050.29243028</v>
          </cell>
        </row>
        <row r="54">
          <cell r="G54">
            <v>718201.9333641636</v>
          </cell>
        </row>
        <row r="56">
          <cell r="G56">
            <v>8357750.520526241</v>
          </cell>
        </row>
        <row r="58">
          <cell r="G58">
            <v>18133610.81675813</v>
          </cell>
        </row>
        <row r="64">
          <cell r="G64">
            <v>18631589.2320134</v>
          </cell>
        </row>
        <row r="70">
          <cell r="G70">
            <v>89214.83090348022</v>
          </cell>
        </row>
        <row r="71">
          <cell r="G71">
            <v>18906060.359453052</v>
          </cell>
        </row>
        <row r="72">
          <cell r="G72">
            <v>41360446.73169544</v>
          </cell>
        </row>
        <row r="73">
          <cell r="G73">
            <v>42121641.75176025</v>
          </cell>
        </row>
        <row r="74">
          <cell r="G74">
            <v>1463104.1192566212</v>
          </cell>
        </row>
      </sheetData>
      <sheetData sheetId="1">
        <row r="1">
          <cell r="R1" t="str">
            <v>Description</v>
          </cell>
          <cell r="S1" t="str">
            <v>Budget</v>
          </cell>
          <cell r="T1" t="str">
            <v>Curr Mth Exp</v>
          </cell>
          <cell r="U1" t="str">
            <v>Commitment</v>
          </cell>
          <cell r="V1" t="str">
            <v>YTD Movement</v>
          </cell>
          <cell r="W1" t="str">
            <v>Unspend Bud</v>
          </cell>
          <cell r="X1" t="str">
            <v>Requisitions Per Budget</v>
          </cell>
          <cell r="Y1" t="str">
            <v>Unspend Bud</v>
          </cell>
          <cell r="Z1" t="str">
            <v>Perc</v>
          </cell>
          <cell r="AA1" t="str">
            <v>Total Spending Over 4 Months</v>
          </cell>
          <cell r="AB1" t="str">
            <v>Average Spending</v>
          </cell>
          <cell r="AC1" t="str">
            <v>Spending Over 12 Months</v>
          </cell>
          <cell r="AD1" t="str">
            <v>Needed/(Don’t need)</v>
          </cell>
          <cell r="AE1" t="str">
            <v>Adjustment Budget</v>
          </cell>
          <cell r="AF1" t="str">
            <v>Circular 123 2023-24</v>
          </cell>
          <cell r="AG1" t="str">
            <v>Circular 123 2024-25</v>
          </cell>
          <cell r="AH1" t="str">
            <v>Circular 123 2025-26</v>
          </cell>
          <cell r="AI1" t="str">
            <v>BILLY</v>
          </cell>
          <cell r="AK1" t="str">
            <v>MTREF 2023-24 INPUTS</v>
          </cell>
          <cell r="AL1" t="str">
            <v>MTREF 2023-24 </v>
          </cell>
        </row>
        <row r="2">
          <cell r="R2" t="str">
            <v>MS: SAL &amp; ALL: BASIC SALARY &amp; WAGES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E2">
            <v>0</v>
          </cell>
          <cell r="AF2">
            <v>1.053</v>
          </cell>
          <cell r="AG2">
            <v>1.049</v>
          </cell>
          <cell r="AH2">
            <v>1.047</v>
          </cell>
          <cell r="AI2">
            <v>0</v>
          </cell>
          <cell r="AK2">
            <v>0</v>
          </cell>
          <cell r="AL2">
            <v>0</v>
          </cell>
        </row>
        <row r="3">
          <cell r="R3" t="str">
            <v>MS: SOC CONTR - UNEMPLOYMENT INSUR FUND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E3">
            <v>0</v>
          </cell>
          <cell r="AF3">
            <v>1.053</v>
          </cell>
          <cell r="AG3">
            <v>1.049</v>
          </cell>
          <cell r="AH3">
            <v>1.047</v>
          </cell>
          <cell r="AI3">
            <v>0</v>
          </cell>
          <cell r="AK3">
            <v>0</v>
          </cell>
          <cell r="AL3">
            <v>0</v>
          </cell>
        </row>
        <row r="4">
          <cell r="R4" t="str">
            <v>BM D01: SAL &amp; ALL - BASIC SALARY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E4">
            <v>0</v>
          </cell>
          <cell r="AF4">
            <v>1.047</v>
          </cell>
          <cell r="AG4">
            <v>1.046</v>
          </cell>
          <cell r="AH4">
            <v>1.046</v>
          </cell>
          <cell r="AI4">
            <v>0</v>
          </cell>
          <cell r="AK4">
            <v>0</v>
          </cell>
          <cell r="AL4">
            <v>0</v>
          </cell>
        </row>
        <row r="5">
          <cell r="R5" t="str">
            <v>BM D02: SAL &amp; ALL - BASIC SALARY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1.047</v>
          </cell>
          <cell r="AG5">
            <v>1.046</v>
          </cell>
          <cell r="AH5">
            <v>1.046</v>
          </cell>
          <cell r="AI5">
            <v>0</v>
          </cell>
          <cell r="AK5">
            <v>0</v>
          </cell>
          <cell r="AL5">
            <v>0</v>
          </cell>
        </row>
        <row r="6">
          <cell r="R6" t="str">
            <v>BM D03: SAL &amp; ALL - BASIC SALARY</v>
          </cell>
          <cell r="S6">
            <v>785495</v>
          </cell>
          <cell r="T6">
            <v>0</v>
          </cell>
          <cell r="U6">
            <v>0</v>
          </cell>
          <cell r="V6">
            <v>15714</v>
          </cell>
          <cell r="W6">
            <v>769781</v>
          </cell>
          <cell r="X6">
            <v>15714</v>
          </cell>
          <cell r="Z6">
            <v>2</v>
          </cell>
          <cell r="AA6">
            <v>15714</v>
          </cell>
          <cell r="AB6">
            <v>3928.5</v>
          </cell>
          <cell r="AC6">
            <v>47142</v>
          </cell>
          <cell r="AE6">
            <v>785495</v>
          </cell>
          <cell r="AF6">
            <v>1.053</v>
          </cell>
          <cell r="AG6">
            <v>1.049</v>
          </cell>
          <cell r="AH6">
            <v>1.047</v>
          </cell>
          <cell r="AI6">
            <v>785495</v>
          </cell>
          <cell r="AJ6">
            <v>0</v>
          </cell>
          <cell r="AK6">
            <v>0</v>
          </cell>
          <cell r="AL6">
            <v>827126.235</v>
          </cell>
          <cell r="AM6">
            <v>867655.4205149999</v>
          </cell>
          <cell r="AN6">
            <v>908435.2252792048</v>
          </cell>
        </row>
        <row r="7">
          <cell r="R7" t="str">
            <v>OS: CATERING SERVICES(REFRESHMENTS)</v>
          </cell>
          <cell r="S7">
            <v>10000</v>
          </cell>
          <cell r="T7">
            <v>0</v>
          </cell>
          <cell r="U7">
            <v>0</v>
          </cell>
          <cell r="V7">
            <v>0</v>
          </cell>
          <cell r="W7">
            <v>10000</v>
          </cell>
          <cell r="X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10000</v>
          </cell>
          <cell r="AF7">
            <v>1.047</v>
          </cell>
          <cell r="AG7">
            <v>1.046</v>
          </cell>
          <cell r="AH7">
            <v>1.046</v>
          </cell>
          <cell r="AI7">
            <v>10000</v>
          </cell>
          <cell r="AJ7">
            <v>0</v>
          </cell>
          <cell r="AK7">
            <v>30000</v>
          </cell>
          <cell r="AL7">
            <v>30000</v>
          </cell>
        </row>
        <row r="8">
          <cell r="R8" t="str">
            <v>C&amp;PS: LEGAL COST ADVICE &amp; LITIGATION</v>
          </cell>
          <cell r="S8">
            <v>300000</v>
          </cell>
          <cell r="T8">
            <v>0</v>
          </cell>
          <cell r="U8">
            <v>0</v>
          </cell>
          <cell r="V8">
            <v>0</v>
          </cell>
          <cell r="W8">
            <v>300000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300000</v>
          </cell>
          <cell r="AF8">
            <v>1.047</v>
          </cell>
          <cell r="AG8">
            <v>1.046</v>
          </cell>
          <cell r="AH8">
            <v>1.046</v>
          </cell>
          <cell r="AI8">
            <v>300000</v>
          </cell>
          <cell r="AJ8">
            <v>0</v>
          </cell>
          <cell r="AK8">
            <v>300000</v>
          </cell>
          <cell r="AL8">
            <v>314100</v>
          </cell>
        </row>
        <row r="9">
          <cell r="R9" t="str">
            <v>OC: PROFESSIONAL BODIES M/SHIP &amp; SUBS</v>
          </cell>
          <cell r="S9">
            <v>70000</v>
          </cell>
          <cell r="T9">
            <v>0</v>
          </cell>
          <cell r="U9">
            <v>0</v>
          </cell>
          <cell r="V9">
            <v>0</v>
          </cell>
          <cell r="W9">
            <v>70000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70000</v>
          </cell>
          <cell r="AF9">
            <v>1.047</v>
          </cell>
          <cell r="AG9">
            <v>1.046</v>
          </cell>
          <cell r="AH9">
            <v>1.046</v>
          </cell>
          <cell r="AI9">
            <v>70000</v>
          </cell>
          <cell r="AJ9">
            <v>0</v>
          </cell>
          <cell r="AK9">
            <v>70000</v>
          </cell>
          <cell r="AL9">
            <v>70000</v>
          </cell>
        </row>
        <row r="10">
          <cell r="R10" t="str">
            <v>OC: REG FEES NATIONAL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1.047</v>
          </cell>
          <cell r="AG10">
            <v>1.046</v>
          </cell>
          <cell r="AH10">
            <v>1.046</v>
          </cell>
          <cell r="AI10">
            <v>0</v>
          </cell>
          <cell r="AJ10">
            <v>0</v>
          </cell>
          <cell r="AK10">
            <v>100000</v>
          </cell>
          <cell r="AL10">
            <v>100000</v>
          </cell>
        </row>
        <row r="11">
          <cell r="R11" t="str">
            <v>OC: SKILLS DEVELOPMENT FUND LEVY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1.047</v>
          </cell>
          <cell r="AG11">
            <v>1.046</v>
          </cell>
          <cell r="AH11">
            <v>1.046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R12" t="str">
            <v>OC: T&amp;S DOM - ACCOMMODATION</v>
          </cell>
          <cell r="S12">
            <v>10231</v>
          </cell>
          <cell r="T12">
            <v>0</v>
          </cell>
          <cell r="U12">
            <v>0</v>
          </cell>
          <cell r="V12">
            <v>0</v>
          </cell>
          <cell r="W12">
            <v>10231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E12">
            <v>10231</v>
          </cell>
          <cell r="AF12">
            <v>1.047</v>
          </cell>
          <cell r="AG12">
            <v>1.046</v>
          </cell>
          <cell r="AH12">
            <v>1.046</v>
          </cell>
          <cell r="AI12">
            <v>10231</v>
          </cell>
          <cell r="AJ12">
            <v>0</v>
          </cell>
          <cell r="AK12">
            <v>50000</v>
          </cell>
          <cell r="AL12">
            <v>50000</v>
          </cell>
        </row>
        <row r="13">
          <cell r="R13" t="str">
            <v>OC: T&amp;S DOM - DAILY ALLOWANCE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1.047</v>
          </cell>
          <cell r="AG13">
            <v>1.046</v>
          </cell>
          <cell r="AH13">
            <v>1.046</v>
          </cell>
          <cell r="AI13">
            <v>0</v>
          </cell>
          <cell r="AJ13">
            <v>0</v>
          </cell>
          <cell r="AK13">
            <v>20000</v>
          </cell>
          <cell r="AL13">
            <v>20000</v>
          </cell>
        </row>
        <row r="14">
          <cell r="R14" t="str">
            <v>OC: T&amp;S DOM TRP - WITHOUT OPR CAR RENTAL</v>
          </cell>
          <cell r="S14">
            <v>25070</v>
          </cell>
          <cell r="T14">
            <v>0</v>
          </cell>
          <cell r="U14">
            <v>0</v>
          </cell>
          <cell r="V14">
            <v>0</v>
          </cell>
          <cell r="W14">
            <v>25070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25070</v>
          </cell>
          <cell r="AF14">
            <v>1.047</v>
          </cell>
          <cell r="AG14">
            <v>1.046</v>
          </cell>
          <cell r="AH14">
            <v>1.046</v>
          </cell>
          <cell r="AI14">
            <v>25070</v>
          </cell>
          <cell r="AJ14">
            <v>0</v>
          </cell>
          <cell r="AK14">
            <v>80000</v>
          </cell>
          <cell r="AL14">
            <v>80000</v>
          </cell>
        </row>
        <row r="15">
          <cell r="R15" t="str">
            <v>OC: T&amp;S DOM PUB TRP - AIR TRANSPORT</v>
          </cell>
          <cell r="S15">
            <v>15254</v>
          </cell>
          <cell r="T15">
            <v>0</v>
          </cell>
          <cell r="U15">
            <v>0</v>
          </cell>
          <cell r="V15">
            <v>0</v>
          </cell>
          <cell r="W15">
            <v>15254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15254</v>
          </cell>
          <cell r="AF15">
            <v>1.047</v>
          </cell>
          <cell r="AG15">
            <v>1.046</v>
          </cell>
          <cell r="AH15">
            <v>1.046</v>
          </cell>
          <cell r="AI15">
            <v>15254</v>
          </cell>
          <cell r="AJ15">
            <v>0</v>
          </cell>
          <cell r="AK15">
            <v>80000</v>
          </cell>
          <cell r="AL15">
            <v>80000</v>
          </cell>
        </row>
        <row r="16">
          <cell r="R16" t="str">
            <v>SM D10: SAL &amp; ALL -  BASIC SALARY</v>
          </cell>
          <cell r="S16">
            <v>1621914</v>
          </cell>
          <cell r="T16">
            <v>123062.25</v>
          </cell>
          <cell r="U16">
            <v>0</v>
          </cell>
          <cell r="V16">
            <v>492249</v>
          </cell>
          <cell r="W16">
            <v>1129665</v>
          </cell>
          <cell r="X16">
            <v>0</v>
          </cell>
          <cell r="Z16">
            <v>30.34</v>
          </cell>
          <cell r="AA16">
            <v>492249</v>
          </cell>
          <cell r="AB16">
            <v>123062.25</v>
          </cell>
          <cell r="AC16">
            <v>1476747</v>
          </cell>
          <cell r="AE16">
            <v>1621914</v>
          </cell>
          <cell r="AF16">
            <v>1.053</v>
          </cell>
          <cell r="AG16">
            <v>1.049</v>
          </cell>
          <cell r="AH16">
            <v>1.047</v>
          </cell>
          <cell r="AI16">
            <v>1621914</v>
          </cell>
          <cell r="AJ16">
            <v>0</v>
          </cell>
          <cell r="AK16">
            <v>1621914</v>
          </cell>
          <cell r="AL16">
            <v>1557389.106</v>
          </cell>
        </row>
        <row r="17">
          <cell r="R17" t="str">
            <v>SM D10: ALLOW - CELLULAR &amp; TELEPHONE</v>
          </cell>
          <cell r="S17">
            <v>15091</v>
          </cell>
          <cell r="T17">
            <v>1200</v>
          </cell>
          <cell r="U17">
            <v>0</v>
          </cell>
          <cell r="V17">
            <v>4800</v>
          </cell>
          <cell r="W17">
            <v>10291</v>
          </cell>
          <cell r="X17">
            <v>0</v>
          </cell>
          <cell r="Z17">
            <v>31.8</v>
          </cell>
          <cell r="AA17">
            <v>4800</v>
          </cell>
          <cell r="AB17">
            <v>1200</v>
          </cell>
          <cell r="AC17">
            <v>14400</v>
          </cell>
          <cell r="AE17">
            <v>15091</v>
          </cell>
          <cell r="AF17">
            <v>1.053</v>
          </cell>
          <cell r="AG17">
            <v>1.049</v>
          </cell>
          <cell r="AH17">
            <v>1.047</v>
          </cell>
          <cell r="AI17">
            <v>15091</v>
          </cell>
          <cell r="AJ17">
            <v>0</v>
          </cell>
          <cell r="AK17">
            <v>15091</v>
          </cell>
          <cell r="AL17">
            <v>15163.2</v>
          </cell>
        </row>
        <row r="18">
          <cell r="R18" t="str">
            <v>SM D10: SOC CONTR: UIF</v>
          </cell>
          <cell r="S18">
            <v>0</v>
          </cell>
          <cell r="T18">
            <v>177.12</v>
          </cell>
          <cell r="U18">
            <v>0</v>
          </cell>
          <cell r="V18">
            <v>708.48</v>
          </cell>
          <cell r="W18">
            <v>-708.48</v>
          </cell>
          <cell r="X18">
            <v>0</v>
          </cell>
          <cell r="Z18">
            <v>0</v>
          </cell>
          <cell r="AA18">
            <v>708.48</v>
          </cell>
          <cell r="AB18">
            <v>177.12</v>
          </cell>
          <cell r="AC18">
            <v>2125.44</v>
          </cell>
          <cell r="AE18">
            <v>0</v>
          </cell>
          <cell r="AF18">
            <v>1.047</v>
          </cell>
          <cell r="AG18">
            <v>1.046</v>
          </cell>
          <cell r="AH18">
            <v>1.046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R19" t="str">
            <v>MS: SAL &amp; ALL: BASIC SALARY &amp; WAGES</v>
          </cell>
          <cell r="S19">
            <v>563292</v>
          </cell>
          <cell r="T19">
            <v>50175.49</v>
          </cell>
          <cell r="U19">
            <v>0</v>
          </cell>
          <cell r="V19">
            <v>200692.16</v>
          </cell>
          <cell r="W19">
            <v>362599.84</v>
          </cell>
          <cell r="X19">
            <v>0</v>
          </cell>
          <cell r="Z19">
            <v>35.62</v>
          </cell>
          <cell r="AA19">
            <v>200692.16</v>
          </cell>
          <cell r="AB19">
            <v>50173.04</v>
          </cell>
          <cell r="AC19">
            <v>602076.48</v>
          </cell>
          <cell r="AE19">
            <v>563292</v>
          </cell>
          <cell r="AF19">
            <v>1.053</v>
          </cell>
          <cell r="AG19">
            <v>1.049</v>
          </cell>
          <cell r="AH19">
            <v>1.047</v>
          </cell>
          <cell r="AI19">
            <v>563292</v>
          </cell>
          <cell r="AJ19">
            <v>0</v>
          </cell>
          <cell r="AK19">
            <v>563292</v>
          </cell>
          <cell r="AL19">
            <v>547431.6070718034</v>
          </cell>
        </row>
        <row r="20">
          <cell r="R20" t="str">
            <v>MS: ALL - CELLULAR &amp; TELEPHONE</v>
          </cell>
          <cell r="S20">
            <v>0</v>
          </cell>
          <cell r="T20">
            <v>750</v>
          </cell>
          <cell r="U20">
            <v>0</v>
          </cell>
          <cell r="V20">
            <v>3000</v>
          </cell>
          <cell r="W20">
            <v>-3000</v>
          </cell>
          <cell r="X20">
            <v>0</v>
          </cell>
          <cell r="Z20">
            <v>0</v>
          </cell>
          <cell r="AA20">
            <v>3000</v>
          </cell>
          <cell r="AB20">
            <v>750</v>
          </cell>
          <cell r="AC20">
            <v>9000</v>
          </cell>
          <cell r="AE20">
            <v>0</v>
          </cell>
          <cell r="AF20">
            <v>1.053</v>
          </cell>
          <cell r="AG20">
            <v>1.049</v>
          </cell>
          <cell r="AH20">
            <v>1.047</v>
          </cell>
          <cell r="AI20">
            <v>0</v>
          </cell>
          <cell r="AJ20">
            <v>0</v>
          </cell>
          <cell r="AK20">
            <v>0</v>
          </cell>
          <cell r="AL20">
            <v>8738.213623288908</v>
          </cell>
        </row>
        <row r="21">
          <cell r="R21" t="str">
            <v>MS: HB &amp; INC: HOUSING BENEFITS</v>
          </cell>
          <cell r="S21">
            <v>12130</v>
          </cell>
          <cell r="T21">
            <v>0</v>
          </cell>
          <cell r="U21">
            <v>0</v>
          </cell>
          <cell r="V21">
            <v>0</v>
          </cell>
          <cell r="W21">
            <v>12130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12130</v>
          </cell>
          <cell r="AF21">
            <v>1.053</v>
          </cell>
          <cell r="AG21">
            <v>1.049</v>
          </cell>
          <cell r="AH21">
            <v>1.047</v>
          </cell>
          <cell r="AI21">
            <v>12130</v>
          </cell>
          <cell r="AJ21">
            <v>0</v>
          </cell>
          <cell r="AK21">
            <v>12130</v>
          </cell>
          <cell r="AL21">
            <v>11788.083196846688</v>
          </cell>
        </row>
        <row r="22">
          <cell r="R22" t="str">
            <v>MS: ALL - LEAVE PAY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1.047</v>
          </cell>
          <cell r="AG22">
            <v>1.046</v>
          </cell>
          <cell r="AH22">
            <v>1.046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R23" t="str">
            <v>MS: ALL - TRAVEL OR MOTOR VEHICLE (SUBS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1.053</v>
          </cell>
          <cell r="AG23">
            <v>1.049</v>
          </cell>
          <cell r="AH23">
            <v>1.047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R24" t="str">
            <v>MS: OVERTIME - STRUCTURED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1.053</v>
          </cell>
          <cell r="AG24">
            <v>1.049</v>
          </cell>
          <cell r="AH24">
            <v>1.047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R25" t="str">
            <v>MS: OVERTIME - NIGHT SHIFT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1.053</v>
          </cell>
          <cell r="AG25">
            <v>1.049</v>
          </cell>
          <cell r="AH25">
            <v>1.047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R26" t="str">
            <v>MS: SRB - ANNUAL BONUS</v>
          </cell>
          <cell r="S26">
            <v>46941</v>
          </cell>
          <cell r="T26">
            <v>0</v>
          </cell>
          <cell r="U26">
            <v>0</v>
          </cell>
          <cell r="V26">
            <v>0</v>
          </cell>
          <cell r="W26">
            <v>46941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46941</v>
          </cell>
          <cell r="AF26">
            <v>1.053</v>
          </cell>
          <cell r="AG26">
            <v>1.049</v>
          </cell>
          <cell r="AH26">
            <v>1.047</v>
          </cell>
          <cell r="AI26">
            <v>46941</v>
          </cell>
          <cell r="AJ26">
            <v>0</v>
          </cell>
          <cell r="AK26">
            <v>46941</v>
          </cell>
          <cell r="AL26">
            <v>45619.300589316954</v>
          </cell>
        </row>
        <row r="27">
          <cell r="R27" t="str">
            <v>MS: SOC CONTR - BARGAINING COUNCIL</v>
          </cell>
          <cell r="S27">
            <v>130</v>
          </cell>
          <cell r="T27">
            <v>21.6</v>
          </cell>
          <cell r="U27">
            <v>0</v>
          </cell>
          <cell r="V27">
            <v>86.4</v>
          </cell>
          <cell r="W27">
            <v>43.6</v>
          </cell>
          <cell r="X27">
            <v>0</v>
          </cell>
          <cell r="Z27">
            <v>66.46</v>
          </cell>
          <cell r="AA27">
            <v>86.4</v>
          </cell>
          <cell r="AB27">
            <v>21.6</v>
          </cell>
          <cell r="AC27">
            <v>259.20000000000005</v>
          </cell>
          <cell r="AE27">
            <v>130</v>
          </cell>
          <cell r="AF27">
            <v>1.053</v>
          </cell>
          <cell r="AG27">
            <v>1.049</v>
          </cell>
          <cell r="AH27">
            <v>1.047</v>
          </cell>
          <cell r="AI27">
            <v>130</v>
          </cell>
          <cell r="AJ27">
            <v>0</v>
          </cell>
          <cell r="AK27">
            <v>130</v>
          </cell>
          <cell r="AL27">
            <v>125.83027617536028</v>
          </cell>
        </row>
        <row r="28">
          <cell r="R28" t="str">
            <v>MS: SOC CONTR - GROUP LIFE INSURANCE</v>
          </cell>
          <cell r="S28">
            <v>9576</v>
          </cell>
          <cell r="T28">
            <v>792.4</v>
          </cell>
          <cell r="U28">
            <v>0</v>
          </cell>
          <cell r="V28">
            <v>3229.32</v>
          </cell>
          <cell r="W28">
            <v>6346.68</v>
          </cell>
          <cell r="X28">
            <v>0</v>
          </cell>
          <cell r="Z28">
            <v>33.72</v>
          </cell>
          <cell r="AA28">
            <v>3229.32</v>
          </cell>
          <cell r="AB28">
            <v>807.33</v>
          </cell>
          <cell r="AC28">
            <v>9687.960000000001</v>
          </cell>
          <cell r="AE28">
            <v>9576</v>
          </cell>
          <cell r="AF28">
            <v>1.053</v>
          </cell>
          <cell r="AG28">
            <v>1.049</v>
          </cell>
          <cell r="AH28">
            <v>1.047</v>
          </cell>
          <cell r="AI28">
            <v>9576</v>
          </cell>
          <cell r="AJ28">
            <v>0</v>
          </cell>
          <cell r="AK28">
            <v>9576</v>
          </cell>
          <cell r="AL28">
            <v>9580.053123756563</v>
          </cell>
        </row>
        <row r="29">
          <cell r="R29" t="str">
            <v>MS: SOC CONTR - MEDICAL</v>
          </cell>
          <cell r="S29">
            <v>60027</v>
          </cell>
          <cell r="T29">
            <v>3120.6</v>
          </cell>
          <cell r="U29">
            <v>0</v>
          </cell>
          <cell r="V29">
            <v>12482.4</v>
          </cell>
          <cell r="W29">
            <v>47544.6</v>
          </cell>
          <cell r="X29">
            <v>0</v>
          </cell>
          <cell r="Z29">
            <v>20.79</v>
          </cell>
          <cell r="AA29">
            <v>12482.4</v>
          </cell>
          <cell r="AB29">
            <v>3120.6</v>
          </cell>
          <cell r="AC29">
            <v>37447.2</v>
          </cell>
          <cell r="AE29">
            <v>60027</v>
          </cell>
          <cell r="AF29">
            <v>1.053</v>
          </cell>
          <cell r="AG29">
            <v>1.049</v>
          </cell>
          <cell r="AH29">
            <v>1.047</v>
          </cell>
          <cell r="AI29">
            <v>60027</v>
          </cell>
          <cell r="AJ29">
            <v>0</v>
          </cell>
          <cell r="AK29">
            <v>60027</v>
          </cell>
          <cell r="AL29">
            <v>58336.31414907675</v>
          </cell>
        </row>
        <row r="30">
          <cell r="R30" t="str">
            <v>MS: SOC CONTR - PENSION</v>
          </cell>
          <cell r="S30">
            <v>101787</v>
          </cell>
          <cell r="T30">
            <v>8490.37</v>
          </cell>
          <cell r="U30">
            <v>0</v>
          </cell>
          <cell r="V30">
            <v>33961.48</v>
          </cell>
          <cell r="W30">
            <v>67825.52</v>
          </cell>
          <cell r="X30">
            <v>0</v>
          </cell>
          <cell r="Z30">
            <v>33.36</v>
          </cell>
          <cell r="AA30">
            <v>33961.48</v>
          </cell>
          <cell r="AB30">
            <v>8490.37</v>
          </cell>
          <cell r="AC30">
            <v>101884.44</v>
          </cell>
          <cell r="AE30">
            <v>101787</v>
          </cell>
          <cell r="AF30">
            <v>1.053</v>
          </cell>
          <cell r="AG30">
            <v>1.049</v>
          </cell>
          <cell r="AH30">
            <v>1.047</v>
          </cell>
          <cell r="AI30">
            <v>101787</v>
          </cell>
          <cell r="AJ30">
            <v>0</v>
          </cell>
          <cell r="AK30">
            <v>101787</v>
          </cell>
          <cell r="AL30">
            <v>98920.89139787488</v>
          </cell>
        </row>
        <row r="31">
          <cell r="R31" t="str">
            <v>MS: SOC CONTR - UNEMPLOYMENT INSUR FUND</v>
          </cell>
          <cell r="S31">
            <v>2227</v>
          </cell>
          <cell r="T31">
            <v>177.12</v>
          </cell>
          <cell r="U31">
            <v>0</v>
          </cell>
          <cell r="V31">
            <v>708.48</v>
          </cell>
          <cell r="W31">
            <v>1518.52</v>
          </cell>
          <cell r="X31">
            <v>0</v>
          </cell>
          <cell r="Z31">
            <v>31.81</v>
          </cell>
          <cell r="AA31">
            <v>708.48</v>
          </cell>
          <cell r="AB31">
            <v>177.12</v>
          </cell>
          <cell r="AC31">
            <v>2125.44</v>
          </cell>
          <cell r="AE31">
            <v>2227</v>
          </cell>
          <cell r="AF31">
            <v>1.053</v>
          </cell>
          <cell r="AG31">
            <v>1.049</v>
          </cell>
          <cell r="AH31">
            <v>1.047</v>
          </cell>
          <cell r="AI31">
            <v>2227</v>
          </cell>
          <cell r="AJ31">
            <v>0</v>
          </cell>
          <cell r="AK31">
            <v>2227</v>
          </cell>
          <cell r="AL31">
            <v>2063.6165292759088</v>
          </cell>
        </row>
        <row r="32">
          <cell r="R32" t="str">
            <v>OS: CATERING SERVICES(REFRESHMENTS)</v>
          </cell>
          <cell r="S32">
            <v>5145</v>
          </cell>
          <cell r="T32">
            <v>2798.6</v>
          </cell>
          <cell r="U32">
            <v>0</v>
          </cell>
          <cell r="V32">
            <v>2798.6</v>
          </cell>
          <cell r="W32">
            <v>2346.4</v>
          </cell>
          <cell r="X32">
            <v>2789</v>
          </cell>
          <cell r="Z32">
            <v>54.39</v>
          </cell>
          <cell r="AA32">
            <v>2798.6</v>
          </cell>
          <cell r="AB32">
            <v>699.65</v>
          </cell>
          <cell r="AC32">
            <v>8395.8</v>
          </cell>
          <cell r="AE32">
            <v>5145</v>
          </cell>
          <cell r="AF32">
            <v>1.047</v>
          </cell>
          <cell r="AG32">
            <v>1.046</v>
          </cell>
          <cell r="AH32">
            <v>1.046</v>
          </cell>
          <cell r="AI32">
            <v>5145</v>
          </cell>
          <cell r="AJ32">
            <v>0</v>
          </cell>
          <cell r="AK32">
            <v>10000</v>
          </cell>
          <cell r="AL32">
            <v>10000</v>
          </cell>
        </row>
        <row r="33">
          <cell r="R33" t="str">
            <v>C&amp;PS: LEGAL COST ADVICE &amp; LITIGATION</v>
          </cell>
          <cell r="S33">
            <v>10000000</v>
          </cell>
          <cell r="T33">
            <v>0</v>
          </cell>
          <cell r="U33">
            <v>0</v>
          </cell>
          <cell r="V33">
            <v>7203679.56</v>
          </cell>
          <cell r="W33">
            <v>2796320.44</v>
          </cell>
          <cell r="X33">
            <v>9434093.99</v>
          </cell>
          <cell r="Z33">
            <v>72.03</v>
          </cell>
          <cell r="AA33">
            <v>7203679.56</v>
          </cell>
          <cell r="AB33">
            <v>1800919.89</v>
          </cell>
          <cell r="AC33">
            <v>21611038.68</v>
          </cell>
          <cell r="AD33">
            <v>6000000</v>
          </cell>
          <cell r="AE33">
            <v>15000000</v>
          </cell>
          <cell r="AF33">
            <v>1.047</v>
          </cell>
          <cell r="AG33">
            <v>1.046</v>
          </cell>
          <cell r="AH33">
            <v>1.046</v>
          </cell>
          <cell r="AI33">
            <v>16000000</v>
          </cell>
          <cell r="AK33">
            <v>10000000</v>
          </cell>
          <cell r="AL33">
            <v>10000000</v>
          </cell>
        </row>
        <row r="34">
          <cell r="R34" t="str">
            <v>CONTR: MAINTENANCE OF EQUIPMENT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1.047</v>
          </cell>
          <cell r="AG34">
            <v>1.046</v>
          </cell>
          <cell r="AH34">
            <v>1.046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R35" t="str">
            <v>OC: REG FEES NATIONAL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1.047</v>
          </cell>
          <cell r="AG35">
            <v>1.046</v>
          </cell>
          <cell r="AH35">
            <v>1.046</v>
          </cell>
          <cell r="AI35">
            <v>0</v>
          </cell>
          <cell r="AJ35">
            <v>0</v>
          </cell>
          <cell r="AK35">
            <v>60000</v>
          </cell>
          <cell r="AL35">
            <v>60000</v>
          </cell>
        </row>
        <row r="36">
          <cell r="R36" t="str">
            <v>OC: SKILLS DEVELOPMENT FUND LEVY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1.047</v>
          </cell>
          <cell r="AG36">
            <v>1.046</v>
          </cell>
          <cell r="AH36">
            <v>1.046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R37" t="str">
            <v>OC: T&amp;S DOM - ACCOMMODATION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1.047</v>
          </cell>
          <cell r="AG37">
            <v>1.046</v>
          </cell>
          <cell r="AH37">
            <v>1.046</v>
          </cell>
          <cell r="AI37">
            <v>0</v>
          </cell>
          <cell r="AJ37">
            <v>0</v>
          </cell>
          <cell r="AK37">
            <v>25000</v>
          </cell>
          <cell r="AL37">
            <v>25000</v>
          </cell>
        </row>
        <row r="38">
          <cell r="R38" t="str">
            <v>OC: T&amp;S DOM - DAILY ALLOWANCE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1.047</v>
          </cell>
          <cell r="AG38">
            <v>1.046</v>
          </cell>
          <cell r="AH38">
            <v>1.046</v>
          </cell>
          <cell r="AI38">
            <v>0</v>
          </cell>
          <cell r="AJ38">
            <v>0</v>
          </cell>
          <cell r="AK38">
            <v>15000</v>
          </cell>
          <cell r="AL38">
            <v>15000</v>
          </cell>
        </row>
        <row r="39">
          <cell r="R39" t="str">
            <v>OC: T&amp;S DOM TRP - WITHOUT OPR CAR RENTAL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1.047</v>
          </cell>
          <cell r="AG39">
            <v>1.046</v>
          </cell>
          <cell r="AH39">
            <v>1.046</v>
          </cell>
          <cell r="AI39">
            <v>0</v>
          </cell>
          <cell r="AJ39">
            <v>0</v>
          </cell>
          <cell r="AK39">
            <v>25000</v>
          </cell>
          <cell r="AL39">
            <v>25000</v>
          </cell>
        </row>
        <row r="40">
          <cell r="R40" t="str">
            <v>OC: T&amp;S DOM PUB TRP - AIR TRANSPORT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1.047</v>
          </cell>
          <cell r="AG40">
            <v>1.046</v>
          </cell>
          <cell r="AH40">
            <v>1.046</v>
          </cell>
          <cell r="AI40">
            <v>0</v>
          </cell>
          <cell r="AJ40">
            <v>0</v>
          </cell>
          <cell r="AK40">
            <v>25000</v>
          </cell>
          <cell r="AL40">
            <v>25000</v>
          </cell>
        </row>
        <row r="41">
          <cell r="R41" t="str">
            <v>INVENTORY - MATERIALS &amp; SUPPLIES(PRINT&amp;</v>
          </cell>
          <cell r="S41">
            <v>40000</v>
          </cell>
          <cell r="T41">
            <v>0</v>
          </cell>
          <cell r="U41">
            <v>0</v>
          </cell>
          <cell r="V41">
            <v>0</v>
          </cell>
          <cell r="W41">
            <v>40000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40000</v>
          </cell>
          <cell r="AF41">
            <v>1.047</v>
          </cell>
          <cell r="AG41">
            <v>1.046</v>
          </cell>
          <cell r="AH41">
            <v>1.046</v>
          </cell>
          <cell r="AI41">
            <v>40000</v>
          </cell>
          <cell r="AJ41">
            <v>0</v>
          </cell>
          <cell r="AK41">
            <v>40000</v>
          </cell>
          <cell r="AL41">
            <v>40000</v>
          </cell>
        </row>
        <row r="42">
          <cell r="R42" t="str">
            <v>OS: CATERING SERVICES(REFRESHMENTS)</v>
          </cell>
          <cell r="S42">
            <v>8500</v>
          </cell>
          <cell r="T42">
            <v>0</v>
          </cell>
          <cell r="U42">
            <v>0</v>
          </cell>
          <cell r="V42">
            <v>0</v>
          </cell>
          <cell r="W42">
            <v>8500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8500</v>
          </cell>
          <cell r="AF42">
            <v>1.047</v>
          </cell>
          <cell r="AG42">
            <v>1.046</v>
          </cell>
          <cell r="AH42">
            <v>1.046</v>
          </cell>
          <cell r="AI42">
            <v>8500</v>
          </cell>
          <cell r="AJ42">
            <v>0</v>
          </cell>
          <cell r="AK42">
            <v>30000</v>
          </cell>
          <cell r="AL42">
            <v>30000</v>
          </cell>
        </row>
        <row r="43">
          <cell r="R43" t="str">
            <v>C&amp;PS: B&amp;A AUDIT COMMITTEE</v>
          </cell>
          <cell r="S43">
            <v>75000</v>
          </cell>
          <cell r="T43">
            <v>0</v>
          </cell>
          <cell r="U43">
            <v>0</v>
          </cell>
          <cell r="V43">
            <v>0</v>
          </cell>
          <cell r="W43">
            <v>75000</v>
          </cell>
          <cell r="X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75000</v>
          </cell>
          <cell r="AF43">
            <v>1.047</v>
          </cell>
          <cell r="AG43">
            <v>1.046</v>
          </cell>
          <cell r="AH43">
            <v>1.046</v>
          </cell>
          <cell r="AI43">
            <v>75000</v>
          </cell>
          <cell r="AJ43">
            <v>0</v>
          </cell>
          <cell r="AK43">
            <v>200000</v>
          </cell>
          <cell r="AL43">
            <v>200000</v>
          </cell>
        </row>
        <row r="44">
          <cell r="R44" t="str">
            <v>OC: REG FEES NATIONAL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1.047</v>
          </cell>
          <cell r="AG44">
            <v>1.046</v>
          </cell>
          <cell r="AH44">
            <v>1.046</v>
          </cell>
          <cell r="AI44">
            <v>0</v>
          </cell>
          <cell r="AJ44">
            <v>0</v>
          </cell>
          <cell r="AK44">
            <v>50000</v>
          </cell>
          <cell r="AL44">
            <v>50000</v>
          </cell>
        </row>
        <row r="45">
          <cell r="R45" t="str">
            <v>OC: T&amp;S DOM - ACCOMMODATION</v>
          </cell>
          <cell r="S45">
            <v>35000</v>
          </cell>
          <cell r="T45">
            <v>0</v>
          </cell>
          <cell r="U45">
            <v>0</v>
          </cell>
          <cell r="V45">
            <v>0</v>
          </cell>
          <cell r="W45">
            <v>35000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35000</v>
          </cell>
          <cell r="AF45">
            <v>1.047</v>
          </cell>
          <cell r="AG45">
            <v>1.046</v>
          </cell>
          <cell r="AH45">
            <v>1.046</v>
          </cell>
          <cell r="AI45">
            <v>35000</v>
          </cell>
          <cell r="AJ45">
            <v>0</v>
          </cell>
          <cell r="AK45">
            <v>35000</v>
          </cell>
          <cell r="AL45">
            <v>35000</v>
          </cell>
        </row>
        <row r="46">
          <cell r="R46" t="str">
            <v>OC: T&amp;S DOM - DAILY ALLOWANCE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1.047</v>
          </cell>
          <cell r="AG46">
            <v>1.046</v>
          </cell>
          <cell r="AH46">
            <v>1.046</v>
          </cell>
          <cell r="AI46">
            <v>0</v>
          </cell>
          <cell r="AJ46">
            <v>0</v>
          </cell>
          <cell r="AK46">
            <v>15000</v>
          </cell>
          <cell r="AL46">
            <v>15000</v>
          </cell>
        </row>
        <row r="47">
          <cell r="R47" t="str">
            <v>OC: T&amp;S DOM TRP - WITHOUT OPR CAR RENTAL</v>
          </cell>
          <cell r="S47">
            <v>75000</v>
          </cell>
          <cell r="T47">
            <v>0</v>
          </cell>
          <cell r="U47">
            <v>0</v>
          </cell>
          <cell r="V47">
            <v>0</v>
          </cell>
          <cell r="W47">
            <v>75000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E47">
            <v>60000</v>
          </cell>
          <cell r="AF47">
            <v>1.047</v>
          </cell>
          <cell r="AG47">
            <v>1.046</v>
          </cell>
          <cell r="AH47">
            <v>1.046</v>
          </cell>
          <cell r="AI47">
            <v>75000</v>
          </cell>
          <cell r="AJ47">
            <v>-15000</v>
          </cell>
          <cell r="AK47">
            <v>75000</v>
          </cell>
          <cell r="AL47">
            <v>75000</v>
          </cell>
        </row>
        <row r="48">
          <cell r="R48" t="str">
            <v>OC: T&amp;S DOM PUB TRP - AIR TRANSPORT</v>
          </cell>
          <cell r="S48">
            <v>75000</v>
          </cell>
          <cell r="T48">
            <v>0</v>
          </cell>
          <cell r="U48">
            <v>0</v>
          </cell>
          <cell r="V48">
            <v>0</v>
          </cell>
          <cell r="W48">
            <v>75000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60000</v>
          </cell>
          <cell r="AF48">
            <v>1.047</v>
          </cell>
          <cell r="AG48">
            <v>1.046</v>
          </cell>
          <cell r="AH48">
            <v>1.046</v>
          </cell>
          <cell r="AI48">
            <v>75000</v>
          </cell>
          <cell r="AJ48">
            <v>-15000</v>
          </cell>
          <cell r="AK48">
            <v>75000</v>
          </cell>
          <cell r="AL48">
            <v>75000</v>
          </cell>
        </row>
        <row r="49">
          <cell r="R49" t="str">
            <v>SM MM: SAL &amp; ALL -  BASIC SALARY</v>
          </cell>
          <cell r="S49">
            <v>2571832</v>
          </cell>
          <cell r="T49">
            <v>195247.08</v>
          </cell>
          <cell r="U49">
            <v>0</v>
          </cell>
          <cell r="V49">
            <v>780988.32</v>
          </cell>
          <cell r="W49">
            <v>1790843.68</v>
          </cell>
          <cell r="X49">
            <v>0</v>
          </cell>
          <cell r="Z49">
            <v>30.36</v>
          </cell>
          <cell r="AA49">
            <v>780988.32</v>
          </cell>
          <cell r="AB49">
            <v>195247.08</v>
          </cell>
          <cell r="AC49">
            <v>2342964.96</v>
          </cell>
          <cell r="AE49">
            <v>2571832</v>
          </cell>
          <cell r="AF49">
            <v>1.053</v>
          </cell>
          <cell r="AG49">
            <v>1.049</v>
          </cell>
          <cell r="AH49">
            <v>1.047</v>
          </cell>
          <cell r="AI49">
            <v>2571832</v>
          </cell>
          <cell r="AJ49">
            <v>0</v>
          </cell>
          <cell r="AK49">
            <v>2571832</v>
          </cell>
          <cell r="AL49">
            <v>2469516.66</v>
          </cell>
        </row>
        <row r="50">
          <cell r="R50" t="str">
            <v>SM MM: ALLOW - CELLULAR &amp; TELEPHONE</v>
          </cell>
          <cell r="S50">
            <v>25152</v>
          </cell>
          <cell r="T50">
            <v>2000</v>
          </cell>
          <cell r="U50">
            <v>0</v>
          </cell>
          <cell r="V50">
            <v>8000</v>
          </cell>
          <cell r="W50">
            <v>17152</v>
          </cell>
          <cell r="X50">
            <v>0</v>
          </cell>
          <cell r="Z50">
            <v>31.8</v>
          </cell>
          <cell r="AA50">
            <v>8000</v>
          </cell>
          <cell r="AB50">
            <v>2000</v>
          </cell>
          <cell r="AC50">
            <v>24000</v>
          </cell>
          <cell r="AE50">
            <v>25152</v>
          </cell>
          <cell r="AF50">
            <v>1.053</v>
          </cell>
          <cell r="AG50">
            <v>1.049</v>
          </cell>
          <cell r="AH50">
            <v>1.047</v>
          </cell>
          <cell r="AI50">
            <v>25152</v>
          </cell>
          <cell r="AJ50">
            <v>0</v>
          </cell>
          <cell r="AK50">
            <v>25152</v>
          </cell>
          <cell r="AL50">
            <v>25272</v>
          </cell>
        </row>
        <row r="51">
          <cell r="R51" t="str">
            <v>SM MM: SOC CONTR: MEDICAL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1.047</v>
          </cell>
          <cell r="AG51">
            <v>1.046</v>
          </cell>
          <cell r="AH51">
            <v>1.046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R52" t="str">
            <v>SM MM: SOC CONTR: PENSION FUNDS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1.047</v>
          </cell>
          <cell r="AG52">
            <v>1.046</v>
          </cell>
          <cell r="AH52">
            <v>1.046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R53" t="str">
            <v>SM MM: SOC CONTR: UIF</v>
          </cell>
          <cell r="S53">
            <v>0</v>
          </cell>
          <cell r="T53">
            <v>177.12</v>
          </cell>
          <cell r="U53">
            <v>0</v>
          </cell>
          <cell r="V53">
            <v>708.48</v>
          </cell>
          <cell r="W53">
            <v>-708.48</v>
          </cell>
          <cell r="X53">
            <v>0</v>
          </cell>
          <cell r="Z53">
            <v>0</v>
          </cell>
          <cell r="AA53">
            <v>708.48</v>
          </cell>
          <cell r="AB53">
            <v>177.12</v>
          </cell>
          <cell r="AC53">
            <v>2125.44</v>
          </cell>
          <cell r="AE53">
            <v>0</v>
          </cell>
          <cell r="AF53">
            <v>1.047</v>
          </cell>
          <cell r="AG53">
            <v>1.046</v>
          </cell>
          <cell r="AH53">
            <v>1.046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R54" t="str">
            <v>SM MM: SOC CONTR: BARGAINING COUNCIL</v>
          </cell>
          <cell r="S54">
            <v>0</v>
          </cell>
          <cell r="T54">
            <v>10.8</v>
          </cell>
          <cell r="U54">
            <v>0</v>
          </cell>
          <cell r="V54">
            <v>43.2</v>
          </cell>
          <cell r="W54">
            <v>-43.2</v>
          </cell>
          <cell r="X54">
            <v>0</v>
          </cell>
          <cell r="Z54">
            <v>0</v>
          </cell>
          <cell r="AA54">
            <v>43.2</v>
          </cell>
          <cell r="AB54">
            <v>10.8</v>
          </cell>
          <cell r="AC54">
            <v>129.60000000000002</v>
          </cell>
          <cell r="AE54">
            <v>0</v>
          </cell>
          <cell r="AF54">
            <v>1.053</v>
          </cell>
          <cell r="AG54">
            <v>1.049</v>
          </cell>
          <cell r="AH54">
            <v>1.047</v>
          </cell>
          <cell r="AI54">
            <v>0</v>
          </cell>
          <cell r="AJ54">
            <v>0</v>
          </cell>
          <cell r="AK54">
            <v>0</v>
          </cell>
          <cell r="AL54">
            <v>955.2816000000001</v>
          </cell>
        </row>
        <row r="55">
          <cell r="R55" t="str">
            <v>MS: SAL &amp; ALL: BASIC SALARY &amp; WAGES</v>
          </cell>
          <cell r="S55">
            <v>6911759</v>
          </cell>
          <cell r="T55">
            <v>932014.04</v>
          </cell>
          <cell r="U55">
            <v>0</v>
          </cell>
          <cell r="V55">
            <v>3879353.14</v>
          </cell>
          <cell r="W55">
            <v>3032405.86</v>
          </cell>
          <cell r="X55">
            <v>0</v>
          </cell>
          <cell r="Z55">
            <v>56.12</v>
          </cell>
          <cell r="AA55">
            <v>3879353.14</v>
          </cell>
          <cell r="AB55">
            <v>969838.285</v>
          </cell>
          <cell r="AC55">
            <v>11638059.42</v>
          </cell>
          <cell r="AE55">
            <v>6911759</v>
          </cell>
          <cell r="AF55">
            <v>1.053</v>
          </cell>
          <cell r="AG55">
            <v>1.049</v>
          </cell>
          <cell r="AH55">
            <v>1.047</v>
          </cell>
          <cell r="AI55">
            <v>6911759</v>
          </cell>
          <cell r="AJ55">
            <v>0</v>
          </cell>
          <cell r="AK55">
            <v>6911759</v>
          </cell>
          <cell r="AL55">
            <v>6611792.639964546</v>
          </cell>
        </row>
        <row r="56">
          <cell r="R56" t="str">
            <v>MS: ALL - CELLULAR &amp; TELEPHONE</v>
          </cell>
          <cell r="S56">
            <v>58072</v>
          </cell>
          <cell r="T56">
            <v>2450</v>
          </cell>
          <cell r="U56">
            <v>0</v>
          </cell>
          <cell r="V56">
            <v>10500</v>
          </cell>
          <cell r="W56">
            <v>47572</v>
          </cell>
          <cell r="X56">
            <v>0</v>
          </cell>
          <cell r="Z56">
            <v>18.08</v>
          </cell>
          <cell r="AA56">
            <v>10500</v>
          </cell>
          <cell r="AB56">
            <v>2625</v>
          </cell>
          <cell r="AC56">
            <v>31500</v>
          </cell>
          <cell r="AE56">
            <v>58072</v>
          </cell>
          <cell r="AF56">
            <v>1.053</v>
          </cell>
          <cell r="AG56">
            <v>1.049</v>
          </cell>
          <cell r="AH56">
            <v>1.047</v>
          </cell>
          <cell r="AI56">
            <v>58072</v>
          </cell>
          <cell r="AJ56">
            <v>0</v>
          </cell>
          <cell r="AK56">
            <v>58072</v>
          </cell>
          <cell r="AL56">
            <v>20971.712695893377</v>
          </cell>
        </row>
        <row r="57">
          <cell r="R57" t="str">
            <v>MS: HB &amp; INC: HOUSING BENEFITS</v>
          </cell>
          <cell r="S57">
            <v>230464</v>
          </cell>
          <cell r="T57">
            <v>0</v>
          </cell>
          <cell r="U57">
            <v>0</v>
          </cell>
          <cell r="V57">
            <v>0</v>
          </cell>
          <cell r="W57">
            <v>230464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230464</v>
          </cell>
          <cell r="AF57">
            <v>1.053</v>
          </cell>
          <cell r="AG57">
            <v>1.049</v>
          </cell>
          <cell r="AH57">
            <v>1.047</v>
          </cell>
          <cell r="AI57">
            <v>230464</v>
          </cell>
          <cell r="AJ57">
            <v>0</v>
          </cell>
          <cell r="AK57">
            <v>230464</v>
          </cell>
          <cell r="AL57">
            <v>235761.66393693368</v>
          </cell>
        </row>
        <row r="58">
          <cell r="R58" t="str">
            <v>MS: ALL - LEAVE PAY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1.047</v>
          </cell>
          <cell r="AG58">
            <v>1.046</v>
          </cell>
          <cell r="AH58">
            <v>1.046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R59" t="str">
            <v>MS: ALL - TRAVEL OR MOTOR VEHICLE (SUBS</v>
          </cell>
          <cell r="S59">
            <v>43274</v>
          </cell>
          <cell r="T59">
            <v>86003.8</v>
          </cell>
          <cell r="U59">
            <v>0</v>
          </cell>
          <cell r="V59">
            <v>382167.7</v>
          </cell>
          <cell r="W59">
            <v>-338893.7</v>
          </cell>
          <cell r="X59">
            <v>0</v>
          </cell>
          <cell r="Z59">
            <v>883.13</v>
          </cell>
          <cell r="AA59">
            <v>382167.7</v>
          </cell>
          <cell r="AB59">
            <v>95541.925</v>
          </cell>
          <cell r="AC59">
            <v>1146503.1</v>
          </cell>
          <cell r="AE59">
            <v>43274</v>
          </cell>
          <cell r="AF59">
            <v>1.053</v>
          </cell>
          <cell r="AG59">
            <v>1.049</v>
          </cell>
          <cell r="AH59">
            <v>1.047</v>
          </cell>
          <cell r="AI59">
            <v>43274</v>
          </cell>
          <cell r="AJ59">
            <v>0</v>
          </cell>
          <cell r="AK59">
            <v>43274</v>
          </cell>
          <cell r="AL59">
            <v>898894.209951981</v>
          </cell>
        </row>
        <row r="60">
          <cell r="R60" t="str">
            <v>MS: OVERTIME - STRUCTURED</v>
          </cell>
          <cell r="S60">
            <v>1848632</v>
          </cell>
          <cell r="T60">
            <v>120120.55</v>
          </cell>
          <cell r="U60">
            <v>0</v>
          </cell>
          <cell r="V60">
            <v>437874.37</v>
          </cell>
          <cell r="W60">
            <v>1410757.63</v>
          </cell>
          <cell r="X60">
            <v>0</v>
          </cell>
          <cell r="Z60">
            <v>23.68</v>
          </cell>
          <cell r="AA60">
            <v>437874.37</v>
          </cell>
          <cell r="AB60">
            <v>109468.5925</v>
          </cell>
          <cell r="AC60">
            <v>1313623.1099999999</v>
          </cell>
          <cell r="AE60">
            <v>1848632</v>
          </cell>
          <cell r="AF60">
            <v>1.053</v>
          </cell>
          <cell r="AG60">
            <v>1.049</v>
          </cell>
          <cell r="AH60">
            <v>1.047</v>
          </cell>
          <cell r="AI60">
            <v>1848632</v>
          </cell>
          <cell r="AJ60">
            <v>0</v>
          </cell>
          <cell r="AK60">
            <v>1848632</v>
          </cell>
          <cell r="AL60">
            <v>1478905.6</v>
          </cell>
        </row>
        <row r="61">
          <cell r="R61" t="str">
            <v>MS: OVERTIME - NIGHT SHIFT</v>
          </cell>
          <cell r="S61">
            <v>117652</v>
          </cell>
          <cell r="T61">
            <v>8528.07</v>
          </cell>
          <cell r="U61">
            <v>0</v>
          </cell>
          <cell r="V61">
            <v>27155.42</v>
          </cell>
          <cell r="W61">
            <v>90496.58</v>
          </cell>
          <cell r="X61">
            <v>0</v>
          </cell>
          <cell r="Z61">
            <v>23.08</v>
          </cell>
          <cell r="AA61">
            <v>27155.42</v>
          </cell>
          <cell r="AB61">
            <v>6788.855</v>
          </cell>
          <cell r="AC61">
            <v>81466.26</v>
          </cell>
          <cell r="AE61">
            <v>117652</v>
          </cell>
          <cell r="AF61">
            <v>1.053</v>
          </cell>
          <cell r="AG61">
            <v>1.049</v>
          </cell>
          <cell r="AH61">
            <v>1.047</v>
          </cell>
          <cell r="AI61">
            <v>117652</v>
          </cell>
          <cell r="AJ61">
            <v>0</v>
          </cell>
          <cell r="AK61">
            <v>117652</v>
          </cell>
          <cell r="AL61">
            <v>123887.556</v>
          </cell>
        </row>
        <row r="62">
          <cell r="R62" t="str">
            <v>MS: SRB - ACTING ALLOWANCE</v>
          </cell>
          <cell r="S62">
            <v>0</v>
          </cell>
          <cell r="T62">
            <v>21061</v>
          </cell>
          <cell r="U62">
            <v>0</v>
          </cell>
          <cell r="V62">
            <v>157387</v>
          </cell>
          <cell r="W62">
            <v>-157387</v>
          </cell>
          <cell r="X62">
            <v>0</v>
          </cell>
          <cell r="Z62">
            <v>0</v>
          </cell>
          <cell r="AA62">
            <v>157387</v>
          </cell>
          <cell r="AB62">
            <v>39346.75</v>
          </cell>
          <cell r="AC62">
            <v>472161</v>
          </cell>
          <cell r="AE62">
            <v>0</v>
          </cell>
          <cell r="AF62">
            <v>1.047</v>
          </cell>
          <cell r="AG62">
            <v>1.046</v>
          </cell>
          <cell r="AH62">
            <v>1.046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R63" t="str">
            <v>MS: SRB - ANNUAL BONUS</v>
          </cell>
          <cell r="S63">
            <v>405875</v>
          </cell>
          <cell r="T63">
            <v>0</v>
          </cell>
          <cell r="U63">
            <v>0</v>
          </cell>
          <cell r="V63">
            <v>32918.95</v>
          </cell>
          <cell r="W63">
            <v>372956.05</v>
          </cell>
          <cell r="X63">
            <v>0</v>
          </cell>
          <cell r="Z63">
            <v>8.11</v>
          </cell>
          <cell r="AA63">
            <v>32918.95</v>
          </cell>
          <cell r="AB63">
            <v>8229.7375</v>
          </cell>
          <cell r="AC63">
            <v>98756.84999999999</v>
          </cell>
          <cell r="AE63">
            <v>405875</v>
          </cell>
          <cell r="AF63">
            <v>1.053</v>
          </cell>
          <cell r="AG63">
            <v>1.049</v>
          </cell>
          <cell r="AH63">
            <v>1.047</v>
          </cell>
          <cell r="AI63">
            <v>405875</v>
          </cell>
          <cell r="AJ63">
            <v>0</v>
          </cell>
          <cell r="AK63">
            <v>405875</v>
          </cell>
          <cell r="AL63">
            <v>451987.01240249333</v>
          </cell>
        </row>
        <row r="64">
          <cell r="R64" t="str">
            <v>MS: SRB - STANDBY ALLOWANCE</v>
          </cell>
          <cell r="S64">
            <v>641450</v>
          </cell>
          <cell r="T64">
            <v>63884.03</v>
          </cell>
          <cell r="U64">
            <v>0</v>
          </cell>
          <cell r="V64">
            <v>240512.25</v>
          </cell>
          <cell r="W64">
            <v>400937.75</v>
          </cell>
          <cell r="X64">
            <v>0</v>
          </cell>
          <cell r="Z64">
            <v>37.49</v>
          </cell>
          <cell r="AA64">
            <v>240512.25</v>
          </cell>
          <cell r="AB64">
            <v>60128.0625</v>
          </cell>
          <cell r="AC64">
            <v>721536.75</v>
          </cell>
          <cell r="AE64">
            <v>641450</v>
          </cell>
          <cell r="AF64">
            <v>1.053</v>
          </cell>
          <cell r="AG64">
            <v>1.049</v>
          </cell>
          <cell r="AH64">
            <v>1.047</v>
          </cell>
          <cell r="AI64">
            <v>641450</v>
          </cell>
          <cell r="AJ64">
            <v>0</v>
          </cell>
          <cell r="AK64">
            <v>641450</v>
          </cell>
          <cell r="AL64">
            <v>675446.85</v>
          </cell>
        </row>
        <row r="65">
          <cell r="R65" t="str">
            <v>MS: SRB - TOOLS ALLOWANCE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1.047</v>
          </cell>
          <cell r="AG65">
            <v>1.046</v>
          </cell>
          <cell r="AH65">
            <v>1.046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R66" t="str">
            <v>MS: SOC CONTR - BARGAINING COUNCIL</v>
          </cell>
          <cell r="S66">
            <v>2461</v>
          </cell>
          <cell r="T66">
            <v>432</v>
          </cell>
          <cell r="U66">
            <v>0</v>
          </cell>
          <cell r="V66">
            <v>1760.4</v>
          </cell>
          <cell r="W66">
            <v>700.6</v>
          </cell>
          <cell r="X66">
            <v>0</v>
          </cell>
          <cell r="Z66">
            <v>71.53</v>
          </cell>
          <cell r="AA66">
            <v>1760.4</v>
          </cell>
          <cell r="AB66">
            <v>440.1</v>
          </cell>
          <cell r="AC66">
            <v>5281.200000000001</v>
          </cell>
          <cell r="AE66">
            <v>2461</v>
          </cell>
          <cell r="AF66">
            <v>1.053</v>
          </cell>
          <cell r="AG66">
            <v>1.049</v>
          </cell>
          <cell r="AH66">
            <v>1.047</v>
          </cell>
          <cell r="AI66">
            <v>2461</v>
          </cell>
          <cell r="AJ66">
            <v>0</v>
          </cell>
          <cell r="AK66">
            <v>2461</v>
          </cell>
          <cell r="AL66">
            <v>2516.605523507205</v>
          </cell>
        </row>
        <row r="67">
          <cell r="R67" t="str">
            <v>MS: SOC CONTR - GROUP LIFE INSURANCE</v>
          </cell>
          <cell r="S67">
            <v>117500</v>
          </cell>
          <cell r="T67">
            <v>8907.4</v>
          </cell>
          <cell r="U67">
            <v>0</v>
          </cell>
          <cell r="V67">
            <v>37109.08</v>
          </cell>
          <cell r="W67">
            <v>80390.92</v>
          </cell>
          <cell r="X67">
            <v>0</v>
          </cell>
          <cell r="Z67">
            <v>31.58</v>
          </cell>
          <cell r="AA67">
            <v>37109.08</v>
          </cell>
          <cell r="AB67">
            <v>9277.27</v>
          </cell>
          <cell r="AC67">
            <v>111327.24</v>
          </cell>
          <cell r="AE67">
            <v>117500</v>
          </cell>
          <cell r="AF67">
            <v>1.053</v>
          </cell>
          <cell r="AG67">
            <v>1.049</v>
          </cell>
          <cell r="AH67">
            <v>1.047</v>
          </cell>
          <cell r="AI67">
            <v>117500</v>
          </cell>
          <cell r="AJ67">
            <v>0</v>
          </cell>
          <cell r="AK67">
            <v>117500</v>
          </cell>
          <cell r="AL67">
            <v>1173402.1616802127</v>
          </cell>
        </row>
        <row r="68">
          <cell r="R68" t="str">
            <v>MS: SOC CONTR - MEDICAL</v>
          </cell>
          <cell r="S68">
            <v>1200535</v>
          </cell>
          <cell r="T68">
            <v>111901.4</v>
          </cell>
          <cell r="U68">
            <v>0</v>
          </cell>
          <cell r="V68">
            <v>461373.2</v>
          </cell>
          <cell r="W68">
            <v>739161.8</v>
          </cell>
          <cell r="X68">
            <v>0</v>
          </cell>
          <cell r="Z68">
            <v>38.43</v>
          </cell>
          <cell r="AA68">
            <v>461373.2</v>
          </cell>
          <cell r="AB68">
            <v>115343.3</v>
          </cell>
          <cell r="AC68">
            <v>1384119.6</v>
          </cell>
          <cell r="AE68">
            <v>1200535</v>
          </cell>
          <cell r="AF68">
            <v>1.053</v>
          </cell>
          <cell r="AG68">
            <v>1.049</v>
          </cell>
          <cell r="AH68">
            <v>1.047</v>
          </cell>
          <cell r="AI68">
            <v>1200535</v>
          </cell>
          <cell r="AJ68">
            <v>0</v>
          </cell>
          <cell r="AK68">
            <v>1200535</v>
          </cell>
          <cell r="AL68">
            <v>1166726.282981535</v>
          </cell>
        </row>
        <row r="69">
          <cell r="R69" t="str">
            <v>MS: SOC CONTR - PENSION</v>
          </cell>
          <cell r="S69">
            <v>1248955</v>
          </cell>
          <cell r="T69">
            <v>155913.92</v>
          </cell>
          <cell r="U69">
            <v>0</v>
          </cell>
          <cell r="V69">
            <v>650451.77</v>
          </cell>
          <cell r="W69">
            <v>598503.23</v>
          </cell>
          <cell r="X69">
            <v>0</v>
          </cell>
          <cell r="Z69">
            <v>52.07</v>
          </cell>
          <cell r="AA69">
            <v>650451.77</v>
          </cell>
          <cell r="AB69">
            <v>162612.9425</v>
          </cell>
          <cell r="AC69">
            <v>1951355.31</v>
          </cell>
          <cell r="AE69">
            <v>1248955</v>
          </cell>
          <cell r="AF69">
            <v>1.053</v>
          </cell>
          <cell r="AG69">
            <v>1.049</v>
          </cell>
          <cell r="AH69">
            <v>1.047</v>
          </cell>
          <cell r="AI69">
            <v>1248955</v>
          </cell>
          <cell r="AJ69">
            <v>0</v>
          </cell>
          <cell r="AK69">
            <v>1248955</v>
          </cell>
          <cell r="AL69">
            <v>1091449.905954124</v>
          </cell>
        </row>
        <row r="70">
          <cell r="R70" t="str">
            <v>MS: SOC CONTR - UNEMPLOYMENT INSUR FUND</v>
          </cell>
          <cell r="S70">
            <v>44549</v>
          </cell>
          <cell r="T70">
            <v>7000.46</v>
          </cell>
          <cell r="U70">
            <v>0</v>
          </cell>
          <cell r="V70">
            <v>28786.22</v>
          </cell>
          <cell r="W70">
            <v>15762.78</v>
          </cell>
          <cell r="X70">
            <v>0</v>
          </cell>
          <cell r="Z70">
            <v>64.61</v>
          </cell>
          <cell r="AA70">
            <v>28786.22</v>
          </cell>
          <cell r="AB70">
            <v>7196.555</v>
          </cell>
          <cell r="AC70">
            <v>86358.66</v>
          </cell>
          <cell r="AE70">
            <v>44549</v>
          </cell>
          <cell r="AF70">
            <v>1.053</v>
          </cell>
          <cell r="AG70">
            <v>1.049</v>
          </cell>
          <cell r="AH70">
            <v>1.047</v>
          </cell>
          <cell r="AI70">
            <v>44549</v>
          </cell>
          <cell r="AJ70">
            <v>0</v>
          </cell>
          <cell r="AK70">
            <v>44549</v>
          </cell>
          <cell r="AL70">
            <v>41272.33058551818</v>
          </cell>
        </row>
        <row r="71">
          <cell r="R71" t="str">
            <v>OS: CATERING SERVICES(REFRESHMENTS)</v>
          </cell>
          <cell r="S71">
            <v>10000</v>
          </cell>
          <cell r="T71">
            <v>0</v>
          </cell>
          <cell r="U71">
            <v>0</v>
          </cell>
          <cell r="V71">
            <v>5428.5</v>
          </cell>
          <cell r="W71">
            <v>4571.5</v>
          </cell>
          <cell r="X71">
            <v>4326</v>
          </cell>
          <cell r="Z71">
            <v>54.28</v>
          </cell>
          <cell r="AA71">
            <v>5428.5</v>
          </cell>
          <cell r="AB71">
            <v>1357.125</v>
          </cell>
          <cell r="AC71">
            <v>16285.5</v>
          </cell>
          <cell r="AE71">
            <v>10000</v>
          </cell>
          <cell r="AF71">
            <v>1.047</v>
          </cell>
          <cell r="AG71">
            <v>1.046</v>
          </cell>
          <cell r="AH71">
            <v>1.046</v>
          </cell>
          <cell r="AI71">
            <v>10000</v>
          </cell>
          <cell r="AJ71">
            <v>0</v>
          </cell>
          <cell r="AK71">
            <v>10000</v>
          </cell>
          <cell r="AL71">
            <v>10000</v>
          </cell>
        </row>
        <row r="72">
          <cell r="R72" t="str">
            <v>C&amp;PS: B&amp;A PROJECT MANAGEMENT</v>
          </cell>
          <cell r="S72">
            <v>1500000</v>
          </cell>
          <cell r="T72">
            <v>0</v>
          </cell>
          <cell r="U72">
            <v>0</v>
          </cell>
          <cell r="V72">
            <v>0</v>
          </cell>
          <cell r="W72">
            <v>1500000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1500000</v>
          </cell>
          <cell r="AF72">
            <v>1.047</v>
          </cell>
          <cell r="AG72">
            <v>1.046</v>
          </cell>
          <cell r="AH72">
            <v>1.046</v>
          </cell>
          <cell r="AI72">
            <v>1500000</v>
          </cell>
          <cell r="AJ72">
            <v>0</v>
          </cell>
          <cell r="AK72">
            <v>1500000</v>
          </cell>
          <cell r="AL72">
            <v>1500000</v>
          </cell>
        </row>
        <row r="73">
          <cell r="R73" t="str">
            <v>OC: ADV/PUB/MARK - CORP &amp; MUN ACTIVITIES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1.047</v>
          </cell>
          <cell r="AG73">
            <v>1.046</v>
          </cell>
          <cell r="AH73">
            <v>1.046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R74" t="str">
            <v>OC: REG FEES NATIONAL</v>
          </cell>
          <cell r="S74">
            <v>10000</v>
          </cell>
          <cell r="T74">
            <v>0</v>
          </cell>
          <cell r="U74">
            <v>0</v>
          </cell>
          <cell r="V74">
            <v>5565.22</v>
          </cell>
          <cell r="W74">
            <v>4434.78</v>
          </cell>
          <cell r="X74">
            <v>0</v>
          </cell>
          <cell r="Z74">
            <v>55.65</v>
          </cell>
          <cell r="AA74">
            <v>5565.22</v>
          </cell>
          <cell r="AB74">
            <v>1391.305</v>
          </cell>
          <cell r="AC74">
            <v>16695.66</v>
          </cell>
          <cell r="AE74">
            <v>10000</v>
          </cell>
          <cell r="AF74">
            <v>1.047</v>
          </cell>
          <cell r="AG74">
            <v>1.046</v>
          </cell>
          <cell r="AH74">
            <v>1.046</v>
          </cell>
          <cell r="AI74">
            <v>10000</v>
          </cell>
          <cell r="AJ74">
            <v>0</v>
          </cell>
          <cell r="AK74">
            <v>10000</v>
          </cell>
          <cell r="AL74">
            <v>10000</v>
          </cell>
        </row>
        <row r="75">
          <cell r="R75" t="str">
            <v>OC: SKILLS DEVELOPMENT FUND LEVY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1.047</v>
          </cell>
          <cell r="AG75">
            <v>1.046</v>
          </cell>
          <cell r="AH75">
            <v>1.046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R76" t="str">
            <v>OC: T&amp;S DOM - ACCOMMODATION</v>
          </cell>
          <cell r="S76">
            <v>75000</v>
          </cell>
          <cell r="T76">
            <v>33200</v>
          </cell>
          <cell r="U76">
            <v>0</v>
          </cell>
          <cell r="V76">
            <v>74701.65</v>
          </cell>
          <cell r="W76">
            <v>298.35</v>
          </cell>
          <cell r="X76">
            <v>47458.83</v>
          </cell>
          <cell r="Z76">
            <v>99.6</v>
          </cell>
          <cell r="AA76">
            <v>74701.65</v>
          </cell>
          <cell r="AB76">
            <v>18675.4125</v>
          </cell>
          <cell r="AC76">
            <v>224104.94999999998</v>
          </cell>
          <cell r="AE76">
            <v>75000</v>
          </cell>
          <cell r="AF76">
            <v>1.047</v>
          </cell>
          <cell r="AG76">
            <v>1.046</v>
          </cell>
          <cell r="AH76">
            <v>1.046</v>
          </cell>
          <cell r="AI76">
            <v>75000</v>
          </cell>
          <cell r="AJ76">
            <v>0</v>
          </cell>
          <cell r="AK76">
            <v>75000</v>
          </cell>
          <cell r="AL76">
            <v>75000</v>
          </cell>
        </row>
        <row r="77">
          <cell r="R77" t="str">
            <v>OC: T&amp;S DOM - DAILY ALLOWANCE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1.047</v>
          </cell>
          <cell r="AG77">
            <v>1.046</v>
          </cell>
          <cell r="AH77">
            <v>1.046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R78" t="str">
            <v>OC: T&amp;S DOM TRP - WITHOUT OPR CAR RENTAL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1.047</v>
          </cell>
          <cell r="AG78">
            <v>1.046</v>
          </cell>
          <cell r="AH78">
            <v>1.046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R79" t="str">
            <v>OC: T&amp;S DOM PUB TRP - AIR TRANSPORT</v>
          </cell>
          <cell r="S79">
            <v>10000</v>
          </cell>
          <cell r="T79">
            <v>0</v>
          </cell>
          <cell r="U79">
            <v>0</v>
          </cell>
          <cell r="V79">
            <v>0</v>
          </cell>
          <cell r="W79">
            <v>10000</v>
          </cell>
          <cell r="X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10000</v>
          </cell>
          <cell r="AF79">
            <v>1.047</v>
          </cell>
          <cell r="AG79">
            <v>1.046</v>
          </cell>
          <cell r="AH79">
            <v>1.046</v>
          </cell>
          <cell r="AI79">
            <v>10000</v>
          </cell>
          <cell r="AJ79">
            <v>0</v>
          </cell>
          <cell r="AK79">
            <v>10000</v>
          </cell>
          <cell r="AL79">
            <v>10000</v>
          </cell>
        </row>
        <row r="80">
          <cell r="R80" t="str">
            <v>INVENTORY - MATERIALS &amp; SUPPLIES(PRINT&amp;</v>
          </cell>
          <cell r="S80">
            <v>35000</v>
          </cell>
          <cell r="T80">
            <v>0</v>
          </cell>
          <cell r="U80">
            <v>0</v>
          </cell>
          <cell r="V80">
            <v>0</v>
          </cell>
          <cell r="W80">
            <v>35000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E80">
            <v>35000</v>
          </cell>
          <cell r="AF80">
            <v>1.047</v>
          </cell>
          <cell r="AG80">
            <v>1.046</v>
          </cell>
          <cell r="AH80">
            <v>1.046</v>
          </cell>
          <cell r="AI80">
            <v>35000</v>
          </cell>
          <cell r="AJ80">
            <v>0</v>
          </cell>
          <cell r="AK80">
            <v>35000</v>
          </cell>
          <cell r="AL80">
            <v>35000</v>
          </cell>
        </row>
        <row r="81">
          <cell r="R81" t="str">
            <v>DEPRECIATION FURNITURE &amp; OFFICE EQUIPM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1.047</v>
          </cell>
          <cell r="AG81">
            <v>1.046</v>
          </cell>
          <cell r="AH81">
            <v>1.046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R82" t="str">
            <v>MS: SAL &amp; ALL: BASIC SALARY &amp; WAGES</v>
          </cell>
          <cell r="S82">
            <v>1890525</v>
          </cell>
          <cell r="T82">
            <v>163274.16</v>
          </cell>
          <cell r="U82">
            <v>0</v>
          </cell>
          <cell r="V82">
            <v>653741.01</v>
          </cell>
          <cell r="W82">
            <v>1236783.99</v>
          </cell>
          <cell r="X82">
            <v>0</v>
          </cell>
          <cell r="Z82">
            <v>34.57</v>
          </cell>
          <cell r="AA82">
            <v>653741.01</v>
          </cell>
          <cell r="AB82">
            <v>163435.2525</v>
          </cell>
          <cell r="AC82">
            <v>1961223.03</v>
          </cell>
          <cell r="AE82">
            <v>1890525</v>
          </cell>
          <cell r="AF82">
            <v>1.053</v>
          </cell>
          <cell r="AG82">
            <v>1.049</v>
          </cell>
          <cell r="AH82">
            <v>1.047</v>
          </cell>
          <cell r="AI82">
            <v>1890525</v>
          </cell>
          <cell r="AJ82">
            <v>0</v>
          </cell>
          <cell r="AK82">
            <v>1890525</v>
          </cell>
          <cell r="AL82">
            <v>1837308.4473842236</v>
          </cell>
        </row>
        <row r="83">
          <cell r="R83" t="str">
            <v>MS: ALL - CELLULAR &amp; TELEPHONE</v>
          </cell>
          <cell r="S83">
            <v>18864</v>
          </cell>
          <cell r="T83">
            <v>1500</v>
          </cell>
          <cell r="U83">
            <v>0</v>
          </cell>
          <cell r="V83">
            <v>6000</v>
          </cell>
          <cell r="W83">
            <v>12864</v>
          </cell>
          <cell r="X83">
            <v>0</v>
          </cell>
          <cell r="Z83">
            <v>31.8</v>
          </cell>
          <cell r="AA83">
            <v>6000</v>
          </cell>
          <cell r="AB83">
            <v>1500</v>
          </cell>
          <cell r="AC83">
            <v>18000</v>
          </cell>
          <cell r="AE83">
            <v>18864</v>
          </cell>
          <cell r="AF83">
            <v>1.053</v>
          </cell>
          <cell r="AG83">
            <v>1.049</v>
          </cell>
          <cell r="AH83">
            <v>1.047</v>
          </cell>
          <cell r="AI83">
            <v>18864</v>
          </cell>
          <cell r="AJ83">
            <v>0</v>
          </cell>
          <cell r="AK83">
            <v>18864</v>
          </cell>
          <cell r="AL83">
            <v>17476.427246577816</v>
          </cell>
        </row>
        <row r="84">
          <cell r="R84" t="str">
            <v>MS: HB &amp; INC: HOUSING BENEFITS</v>
          </cell>
          <cell r="S84">
            <v>48519</v>
          </cell>
          <cell r="T84">
            <v>3035.31</v>
          </cell>
          <cell r="U84">
            <v>0</v>
          </cell>
          <cell r="V84">
            <v>9105.93</v>
          </cell>
          <cell r="W84">
            <v>39413.07</v>
          </cell>
          <cell r="X84">
            <v>0</v>
          </cell>
          <cell r="Z84">
            <v>18.76</v>
          </cell>
          <cell r="AA84">
            <v>9105.93</v>
          </cell>
          <cell r="AB84">
            <v>2276.4825</v>
          </cell>
          <cell r="AC84">
            <v>27317.79</v>
          </cell>
          <cell r="AE84">
            <v>48519</v>
          </cell>
          <cell r="AF84">
            <v>1.053</v>
          </cell>
          <cell r="AG84">
            <v>1.049</v>
          </cell>
          <cell r="AH84">
            <v>1.047</v>
          </cell>
          <cell r="AI84">
            <v>48519</v>
          </cell>
          <cell r="AJ84">
            <v>0</v>
          </cell>
          <cell r="AK84">
            <v>48519</v>
          </cell>
          <cell r="AL84">
            <v>47152.33278738675</v>
          </cell>
        </row>
        <row r="85">
          <cell r="R85" t="str">
            <v>MS: ALL - LEAVE PAY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1.047</v>
          </cell>
          <cell r="AG85">
            <v>1.046</v>
          </cell>
          <cell r="AH85">
            <v>1.046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R86" t="str">
            <v>MS: ALL - TRAVEL OR MOTOR VEHICLE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E86">
            <v>0</v>
          </cell>
          <cell r="AF86">
            <v>1.047</v>
          </cell>
          <cell r="AG86">
            <v>1.046</v>
          </cell>
          <cell r="AH86">
            <v>1.046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R87" t="str">
            <v>MS: ALL - TRAVEL OR MOTOR VEHICLE (SUBS</v>
          </cell>
          <cell r="S87">
            <v>31354</v>
          </cell>
          <cell r="T87">
            <v>59341.15</v>
          </cell>
          <cell r="U87">
            <v>0</v>
          </cell>
          <cell r="V87">
            <v>244152.66</v>
          </cell>
          <cell r="W87">
            <v>-212798.66</v>
          </cell>
          <cell r="X87">
            <v>0</v>
          </cell>
          <cell r="Z87">
            <v>778.69</v>
          </cell>
          <cell r="AA87">
            <v>244152.66</v>
          </cell>
          <cell r="AB87">
            <v>61038.165</v>
          </cell>
          <cell r="AC87">
            <v>732457.98</v>
          </cell>
          <cell r="AE87">
            <v>31354</v>
          </cell>
          <cell r="AF87">
            <v>1.053</v>
          </cell>
          <cell r="AG87">
            <v>1.049</v>
          </cell>
          <cell r="AH87">
            <v>1.047</v>
          </cell>
          <cell r="AI87">
            <v>31354</v>
          </cell>
          <cell r="AJ87">
            <v>0</v>
          </cell>
          <cell r="AK87">
            <v>31354</v>
          </cell>
          <cell r="AL87">
            <v>338964.044661</v>
          </cell>
        </row>
        <row r="88">
          <cell r="R88" t="str">
            <v>MS: OVERTIME - STRUCTURED</v>
          </cell>
          <cell r="S88">
            <v>5051</v>
          </cell>
          <cell r="T88">
            <v>0</v>
          </cell>
          <cell r="U88">
            <v>0</v>
          </cell>
          <cell r="V88">
            <v>3557.93</v>
          </cell>
          <cell r="W88">
            <v>1493.07</v>
          </cell>
          <cell r="X88">
            <v>0</v>
          </cell>
          <cell r="Z88">
            <v>70.44</v>
          </cell>
          <cell r="AA88">
            <v>3557.93</v>
          </cell>
          <cell r="AB88">
            <v>889.4825</v>
          </cell>
          <cell r="AC88">
            <v>10673.789999999999</v>
          </cell>
          <cell r="AE88">
            <v>5051</v>
          </cell>
          <cell r="AF88">
            <v>1.053</v>
          </cell>
          <cell r="AG88">
            <v>1.049</v>
          </cell>
          <cell r="AH88">
            <v>1.047</v>
          </cell>
          <cell r="AI88">
            <v>5051</v>
          </cell>
          <cell r="AJ88">
            <v>0</v>
          </cell>
          <cell r="AK88">
            <v>5051</v>
          </cell>
          <cell r="AL88">
            <v>4040.8</v>
          </cell>
        </row>
        <row r="89">
          <cell r="R89" t="str">
            <v>MS: OVERTIME - NIGHT SHIFT</v>
          </cell>
          <cell r="S89">
            <v>0</v>
          </cell>
          <cell r="T89">
            <v>84.94</v>
          </cell>
          <cell r="U89">
            <v>0</v>
          </cell>
          <cell r="V89">
            <v>206.92</v>
          </cell>
          <cell r="W89">
            <v>-206.92</v>
          </cell>
          <cell r="X89">
            <v>0</v>
          </cell>
          <cell r="Z89">
            <v>0</v>
          </cell>
          <cell r="AA89">
            <v>206.92</v>
          </cell>
          <cell r="AB89">
            <v>51.73</v>
          </cell>
          <cell r="AC89">
            <v>620.76</v>
          </cell>
          <cell r="AE89">
            <v>0</v>
          </cell>
          <cell r="AF89">
            <v>1.053</v>
          </cell>
          <cell r="AG89">
            <v>1.049</v>
          </cell>
          <cell r="AH89">
            <v>1.047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R90" t="str">
            <v>MS: SRB - ACTING ALLOWANCE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1.047</v>
          </cell>
          <cell r="AG90">
            <v>1.046</v>
          </cell>
          <cell r="AH90">
            <v>1.046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R91" t="str">
            <v>MS: SRB - ANNUAL BONUS</v>
          </cell>
          <cell r="S91">
            <v>157544</v>
          </cell>
          <cell r="T91">
            <v>0</v>
          </cell>
          <cell r="U91">
            <v>0</v>
          </cell>
          <cell r="V91">
            <v>46986</v>
          </cell>
          <cell r="W91">
            <v>110558</v>
          </cell>
          <cell r="X91">
            <v>0</v>
          </cell>
          <cell r="Z91">
            <v>29.82</v>
          </cell>
          <cell r="AA91">
            <v>46986</v>
          </cell>
          <cell r="AB91">
            <v>11746.5</v>
          </cell>
          <cell r="AC91">
            <v>140958</v>
          </cell>
          <cell r="AE91">
            <v>157544</v>
          </cell>
          <cell r="AF91">
            <v>1.053</v>
          </cell>
          <cell r="AG91">
            <v>1.049</v>
          </cell>
          <cell r="AH91">
            <v>1.047</v>
          </cell>
          <cell r="AI91">
            <v>157544</v>
          </cell>
          <cell r="AJ91">
            <v>0</v>
          </cell>
          <cell r="AK91">
            <v>157544</v>
          </cell>
          <cell r="AL91">
            <v>153109.03728201863</v>
          </cell>
        </row>
        <row r="92">
          <cell r="R92" t="str">
            <v>MS: SRB - STANDBY ALLOWANCE</v>
          </cell>
          <cell r="S92">
            <v>204606</v>
          </cell>
          <cell r="T92">
            <v>16873.73</v>
          </cell>
          <cell r="U92">
            <v>0</v>
          </cell>
          <cell r="V92">
            <v>76704.48</v>
          </cell>
          <cell r="W92">
            <v>127901.52</v>
          </cell>
          <cell r="X92">
            <v>0</v>
          </cell>
          <cell r="Z92">
            <v>37.48</v>
          </cell>
          <cell r="AA92">
            <v>76704.48</v>
          </cell>
          <cell r="AB92">
            <v>19176.12</v>
          </cell>
          <cell r="AC92">
            <v>230113.44</v>
          </cell>
          <cell r="AE92">
            <v>204606</v>
          </cell>
          <cell r="AF92">
            <v>1.053</v>
          </cell>
          <cell r="AG92">
            <v>1.049</v>
          </cell>
          <cell r="AH92">
            <v>1.047</v>
          </cell>
          <cell r="AI92">
            <v>204606</v>
          </cell>
          <cell r="AJ92">
            <v>0</v>
          </cell>
          <cell r="AK92">
            <v>204606</v>
          </cell>
          <cell r="AL92">
            <v>215450.118</v>
          </cell>
        </row>
        <row r="93">
          <cell r="R93" t="str">
            <v>MS: SOC CONTR - BARGAINING COUNCIL</v>
          </cell>
          <cell r="S93">
            <v>518</v>
          </cell>
          <cell r="T93">
            <v>43.2</v>
          </cell>
          <cell r="U93">
            <v>0</v>
          </cell>
          <cell r="V93">
            <v>172.8</v>
          </cell>
          <cell r="W93">
            <v>345.2</v>
          </cell>
          <cell r="X93">
            <v>0</v>
          </cell>
          <cell r="Z93">
            <v>33.35</v>
          </cell>
          <cell r="AA93">
            <v>172.8</v>
          </cell>
          <cell r="AB93">
            <v>43.2</v>
          </cell>
          <cell r="AC93">
            <v>518.4000000000001</v>
          </cell>
          <cell r="AE93">
            <v>518</v>
          </cell>
          <cell r="AF93">
            <v>1.053</v>
          </cell>
          <cell r="AG93">
            <v>1.049</v>
          </cell>
          <cell r="AH93">
            <v>1.047</v>
          </cell>
          <cell r="AI93">
            <v>518</v>
          </cell>
          <cell r="AJ93">
            <v>0</v>
          </cell>
          <cell r="AK93">
            <v>518</v>
          </cell>
          <cell r="AL93">
            <v>503.32110470144113</v>
          </cell>
        </row>
        <row r="94">
          <cell r="R94" t="str">
            <v>MS: SOC CONTR - GROUP LIFE INSURANCE</v>
          </cell>
          <cell r="S94">
            <v>32139</v>
          </cell>
          <cell r="T94">
            <v>1715.35</v>
          </cell>
          <cell r="U94">
            <v>0</v>
          </cell>
          <cell r="V94">
            <v>9000.64</v>
          </cell>
          <cell r="W94">
            <v>23138.36</v>
          </cell>
          <cell r="X94">
            <v>0</v>
          </cell>
          <cell r="Z94">
            <v>28</v>
          </cell>
          <cell r="AA94">
            <v>9000.64</v>
          </cell>
          <cell r="AB94">
            <v>2250.16</v>
          </cell>
          <cell r="AC94">
            <v>27001.92</v>
          </cell>
          <cell r="AE94">
            <v>32139</v>
          </cell>
          <cell r="AF94">
            <v>1.053</v>
          </cell>
          <cell r="AG94">
            <v>1.049</v>
          </cell>
          <cell r="AH94">
            <v>1.047</v>
          </cell>
          <cell r="AI94">
            <v>32139</v>
          </cell>
          <cell r="AJ94">
            <v>0</v>
          </cell>
          <cell r="AK94">
            <v>32139</v>
          </cell>
          <cell r="AL94">
            <v>32152.89782922391</v>
          </cell>
        </row>
        <row r="95">
          <cell r="R95" t="str">
            <v>MS: SOC CONTR - MEDICAL</v>
          </cell>
          <cell r="S95">
            <v>240107</v>
          </cell>
          <cell r="T95">
            <v>14238</v>
          </cell>
          <cell r="U95">
            <v>0</v>
          </cell>
          <cell r="V95">
            <v>56952</v>
          </cell>
          <cell r="W95">
            <v>183155</v>
          </cell>
          <cell r="X95">
            <v>0</v>
          </cell>
          <cell r="Z95">
            <v>23.71</v>
          </cell>
          <cell r="AA95">
            <v>56952</v>
          </cell>
          <cell r="AB95">
            <v>14238</v>
          </cell>
          <cell r="AC95">
            <v>170856</v>
          </cell>
          <cell r="AE95">
            <v>240107</v>
          </cell>
          <cell r="AF95">
            <v>1.053</v>
          </cell>
          <cell r="AG95">
            <v>1.049</v>
          </cell>
          <cell r="AH95">
            <v>1.047</v>
          </cell>
          <cell r="AI95">
            <v>240107</v>
          </cell>
          <cell r="AJ95">
            <v>0</v>
          </cell>
          <cell r="AK95">
            <v>240107</v>
          </cell>
          <cell r="AL95">
            <v>233345.256596307</v>
          </cell>
        </row>
        <row r="96">
          <cell r="R96" t="str">
            <v>MS: SOC CONTR - PENSION</v>
          </cell>
          <cell r="S96">
            <v>341618</v>
          </cell>
          <cell r="T96">
            <v>32893.12</v>
          </cell>
          <cell r="U96">
            <v>0</v>
          </cell>
          <cell r="V96">
            <v>131572.48</v>
          </cell>
          <cell r="W96">
            <v>210045.52</v>
          </cell>
          <cell r="X96">
            <v>0</v>
          </cell>
          <cell r="Z96">
            <v>38.51</v>
          </cell>
          <cell r="AA96">
            <v>131572.48</v>
          </cell>
          <cell r="AB96">
            <v>32893.12</v>
          </cell>
          <cell r="AC96">
            <v>394717.44000000006</v>
          </cell>
          <cell r="AE96">
            <v>341618</v>
          </cell>
          <cell r="AF96">
            <v>1.053</v>
          </cell>
          <cell r="AG96">
            <v>1.049</v>
          </cell>
          <cell r="AH96">
            <v>1.047</v>
          </cell>
          <cell r="AI96">
            <v>341618</v>
          </cell>
          <cell r="AJ96">
            <v>0</v>
          </cell>
          <cell r="AK96">
            <v>341618</v>
          </cell>
          <cell r="AL96">
            <v>332001.6364423292</v>
          </cell>
        </row>
        <row r="97">
          <cell r="R97" t="str">
            <v>MS: SOC CONTR - UNEMPLOYMENT INSUR FUND</v>
          </cell>
          <cell r="S97">
            <v>8910</v>
          </cell>
          <cell r="T97">
            <v>708.48</v>
          </cell>
          <cell r="U97">
            <v>0</v>
          </cell>
          <cell r="V97">
            <v>2833.92</v>
          </cell>
          <cell r="W97">
            <v>6076.08</v>
          </cell>
          <cell r="X97">
            <v>0</v>
          </cell>
          <cell r="Z97">
            <v>31.8</v>
          </cell>
          <cell r="AA97">
            <v>2833.92</v>
          </cell>
          <cell r="AB97">
            <v>708.48</v>
          </cell>
          <cell r="AC97">
            <v>8501.76</v>
          </cell>
          <cell r="AE97">
            <v>8910</v>
          </cell>
          <cell r="AF97">
            <v>1.053</v>
          </cell>
          <cell r="AG97">
            <v>1.049</v>
          </cell>
          <cell r="AH97">
            <v>1.047</v>
          </cell>
          <cell r="AI97">
            <v>8910</v>
          </cell>
          <cell r="AJ97">
            <v>0</v>
          </cell>
          <cell r="AK97">
            <v>8910</v>
          </cell>
          <cell r="AL97">
            <v>8254.466117103635</v>
          </cell>
        </row>
        <row r="98">
          <cell r="R98" t="str">
            <v>C&amp;PS: B&amp;A PROJECT MANAGEMENT</v>
          </cell>
          <cell r="S98">
            <v>1142721</v>
          </cell>
          <cell r="T98">
            <v>35316.5</v>
          </cell>
          <cell r="U98">
            <v>30420.95</v>
          </cell>
          <cell r="V98">
            <v>71663.25</v>
          </cell>
          <cell r="W98">
            <v>1071057.75</v>
          </cell>
          <cell r="X98">
            <v>162083.56</v>
          </cell>
          <cell r="Z98">
            <v>6.27</v>
          </cell>
          <cell r="AA98">
            <v>102084.2</v>
          </cell>
          <cell r="AB98">
            <v>25521.05</v>
          </cell>
          <cell r="AC98">
            <v>306252.6</v>
          </cell>
          <cell r="AE98">
            <v>1142721</v>
          </cell>
          <cell r="AF98">
            <v>1.047</v>
          </cell>
          <cell r="AG98">
            <v>1.046</v>
          </cell>
          <cell r="AH98">
            <v>1.046</v>
          </cell>
          <cell r="AI98">
            <v>1142721</v>
          </cell>
          <cell r="AJ98">
            <v>0</v>
          </cell>
          <cell r="AK98">
            <v>1142721</v>
          </cell>
          <cell r="AL98">
            <v>1142721</v>
          </cell>
        </row>
        <row r="99">
          <cell r="R99" t="str">
            <v>OC: REG FEES NATIONAL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1.047</v>
          </cell>
          <cell r="AG99">
            <v>1.046</v>
          </cell>
          <cell r="AH99">
            <v>1.046</v>
          </cell>
          <cell r="AI99">
            <v>0</v>
          </cell>
          <cell r="AJ99">
            <v>0</v>
          </cell>
          <cell r="AK99">
            <v>250000</v>
          </cell>
          <cell r="AL99">
            <v>250000</v>
          </cell>
        </row>
        <row r="100">
          <cell r="R100" t="str">
            <v>OC: SKILLS DEVELOPMENT FUND LEVY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1.047</v>
          </cell>
          <cell r="AG100">
            <v>1.046</v>
          </cell>
          <cell r="AH100">
            <v>1.046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R101" t="str">
            <v>OC: UNIFORM &amp; PROTECTIVE CLOTHING</v>
          </cell>
          <cell r="S101">
            <v>160000</v>
          </cell>
          <cell r="T101">
            <v>0</v>
          </cell>
          <cell r="U101">
            <v>0</v>
          </cell>
          <cell r="V101">
            <v>0</v>
          </cell>
          <cell r="W101">
            <v>160000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120000</v>
          </cell>
          <cell r="AF101">
            <v>1.047</v>
          </cell>
          <cell r="AG101">
            <v>1.046</v>
          </cell>
          <cell r="AH101">
            <v>1.046</v>
          </cell>
          <cell r="AI101">
            <v>160000</v>
          </cell>
          <cell r="AJ101">
            <v>-40000</v>
          </cell>
          <cell r="AK101">
            <v>120000</v>
          </cell>
          <cell r="AL101">
            <v>120000</v>
          </cell>
        </row>
        <row r="102">
          <cell r="R102" t="str">
            <v>OC: WORKMEN'S COMPENSATION FUND</v>
          </cell>
          <cell r="S102">
            <v>6116315</v>
          </cell>
          <cell r="T102">
            <v>0</v>
          </cell>
          <cell r="U102">
            <v>0</v>
          </cell>
          <cell r="V102">
            <v>0</v>
          </cell>
          <cell r="W102">
            <v>6116315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E102">
            <v>6116315</v>
          </cell>
          <cell r="AF102">
            <v>1.047</v>
          </cell>
          <cell r="AG102">
            <v>1.046</v>
          </cell>
          <cell r="AH102">
            <v>1.046</v>
          </cell>
          <cell r="AI102">
            <v>6116315</v>
          </cell>
          <cell r="AJ102">
            <v>0</v>
          </cell>
          <cell r="AK102">
            <v>6116315</v>
          </cell>
          <cell r="AL102">
            <v>6116315</v>
          </cell>
        </row>
        <row r="103">
          <cell r="R103" t="str">
            <v>INVENTORY - MATERIALS &amp; SUPPLIES(PRINT&amp;</v>
          </cell>
          <cell r="S103">
            <v>10000</v>
          </cell>
          <cell r="T103">
            <v>0</v>
          </cell>
          <cell r="U103">
            <v>9330</v>
          </cell>
          <cell r="V103">
            <v>0</v>
          </cell>
          <cell r="W103">
            <v>10000</v>
          </cell>
          <cell r="X103">
            <v>9330</v>
          </cell>
          <cell r="Z103">
            <v>0</v>
          </cell>
          <cell r="AA103">
            <v>9330</v>
          </cell>
          <cell r="AB103">
            <v>2332.5</v>
          </cell>
          <cell r="AC103">
            <v>27990</v>
          </cell>
          <cell r="AE103">
            <v>10000</v>
          </cell>
          <cell r="AF103">
            <v>1.047</v>
          </cell>
          <cell r="AG103">
            <v>1.046</v>
          </cell>
          <cell r="AH103">
            <v>1.046</v>
          </cell>
          <cell r="AI103">
            <v>10000</v>
          </cell>
          <cell r="AJ103">
            <v>0</v>
          </cell>
          <cell r="AK103">
            <v>200000</v>
          </cell>
          <cell r="AL103">
            <v>200000</v>
          </cell>
        </row>
        <row r="104">
          <cell r="R104" t="str">
            <v>INVENTORY - MATERIALS &amp; SUPPLIES(STOCK &amp;</v>
          </cell>
          <cell r="S104">
            <v>30000</v>
          </cell>
          <cell r="T104">
            <v>0</v>
          </cell>
          <cell r="U104">
            <v>0</v>
          </cell>
          <cell r="V104">
            <v>0</v>
          </cell>
          <cell r="W104">
            <v>30000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E104">
            <v>30000</v>
          </cell>
          <cell r="AF104">
            <v>1.047</v>
          </cell>
          <cell r="AG104">
            <v>1.046</v>
          </cell>
          <cell r="AH104">
            <v>1.046</v>
          </cell>
          <cell r="AI104">
            <v>30000</v>
          </cell>
          <cell r="AJ104">
            <v>0</v>
          </cell>
          <cell r="AK104">
            <v>30000</v>
          </cell>
          <cell r="AL104">
            <v>30000</v>
          </cell>
        </row>
        <row r="105">
          <cell r="R105" t="str">
            <v>DEPRECIATION FURNITURE &amp; OFFICE EQUIPM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1.047</v>
          </cell>
          <cell r="AG105">
            <v>1.046</v>
          </cell>
          <cell r="AH105">
            <v>1.046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R106" t="str">
            <v>MS: SAL &amp; ALL: BASIC SALARY &amp; WAGES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E106">
            <v>0</v>
          </cell>
          <cell r="AF106">
            <v>1.053</v>
          </cell>
          <cell r="AG106">
            <v>1.049</v>
          </cell>
          <cell r="AH106">
            <v>1.047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R107" t="str">
            <v>MS: ALL - CELLULAR &amp; TELEPHONE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1.053</v>
          </cell>
          <cell r="AG107">
            <v>1.049</v>
          </cell>
          <cell r="AH107">
            <v>1.047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R108" t="str">
            <v>MS: HB &amp; INC: HOUSING BENEFITS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E108">
            <v>0</v>
          </cell>
          <cell r="AF108">
            <v>1.053</v>
          </cell>
          <cell r="AG108">
            <v>1.049</v>
          </cell>
          <cell r="AH108">
            <v>1.047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R109" t="str">
            <v>MS: ALL - TRAVEL OR MOTOR VEHICLE (SUBS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1.053</v>
          </cell>
          <cell r="AG109">
            <v>1.049</v>
          </cell>
          <cell r="AH109">
            <v>1.047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R110" t="str">
            <v>MS: SRB - ANNUAL BONUS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E110">
            <v>0</v>
          </cell>
          <cell r="AF110">
            <v>1.053</v>
          </cell>
          <cell r="AG110">
            <v>1.049</v>
          </cell>
          <cell r="AH110">
            <v>1.047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R111" t="str">
            <v>MS: SOC CONTR - BARGAINING COUNCIL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1.053</v>
          </cell>
          <cell r="AG111">
            <v>1.049</v>
          </cell>
          <cell r="AH111">
            <v>1.047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R112" t="str">
            <v>MS: SOC CONTR - MEDICAL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E112">
            <v>0</v>
          </cell>
          <cell r="AF112">
            <v>1.053</v>
          </cell>
          <cell r="AG112">
            <v>1.049</v>
          </cell>
          <cell r="AH112">
            <v>1.047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R113" t="str">
            <v>MS: SOC CONTR - PENSION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1.053</v>
          </cell>
          <cell r="AG113">
            <v>1.049</v>
          </cell>
          <cell r="AH113">
            <v>1.047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R114" t="str">
            <v>MS: SOC CONTR - UNEMPLOYMENT INSUR FUND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E114">
            <v>0</v>
          </cell>
          <cell r="AF114">
            <v>1.053</v>
          </cell>
          <cell r="AG114">
            <v>1.049</v>
          </cell>
          <cell r="AH114">
            <v>1.047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R115" t="str">
            <v>OC: SKILLS DEVELOPMENT FUND LEVY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1.047</v>
          </cell>
          <cell r="AG115">
            <v>1.046</v>
          </cell>
          <cell r="AH115">
            <v>1.046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R116" t="str">
            <v>ADVERTISEMENTS</v>
          </cell>
          <cell r="S116">
            <v>-34237</v>
          </cell>
          <cell r="T116">
            <v>0</v>
          </cell>
          <cell r="U116">
            <v>0</v>
          </cell>
          <cell r="V116">
            <v>0</v>
          </cell>
          <cell r="W116">
            <v>-34237</v>
          </cell>
          <cell r="X116" t="e">
            <v>#N/A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E116">
            <v>-34237</v>
          </cell>
          <cell r="AF116">
            <v>1.047</v>
          </cell>
          <cell r="AG116">
            <v>1.046</v>
          </cell>
          <cell r="AH116">
            <v>1.046</v>
          </cell>
          <cell r="AI116">
            <v>-34237</v>
          </cell>
          <cell r="AJ116">
            <v>0</v>
          </cell>
          <cell r="AK116">
            <v>-34237</v>
          </cell>
          <cell r="AL116">
            <v>-34237</v>
          </cell>
        </row>
        <row r="117">
          <cell r="R117" t="str">
            <v>MS: SAL &amp; ALL: BASIC SALARY &amp; WAGES</v>
          </cell>
          <cell r="S117">
            <v>1893367</v>
          </cell>
          <cell r="T117">
            <v>79019.38</v>
          </cell>
          <cell r="U117">
            <v>0</v>
          </cell>
          <cell r="V117">
            <v>486506.29</v>
          </cell>
          <cell r="W117">
            <v>1406860.71</v>
          </cell>
          <cell r="X117">
            <v>0</v>
          </cell>
          <cell r="Z117">
            <v>25.69</v>
          </cell>
          <cell r="AA117">
            <v>486506.29</v>
          </cell>
          <cell r="AB117">
            <v>121626.5725</v>
          </cell>
          <cell r="AC117">
            <v>1459518.8699999999</v>
          </cell>
          <cell r="AE117">
            <v>1893367</v>
          </cell>
          <cell r="AF117">
            <v>1.053</v>
          </cell>
          <cell r="AG117">
            <v>1.049</v>
          </cell>
          <cell r="AH117">
            <v>1.047</v>
          </cell>
          <cell r="AI117">
            <v>1893367</v>
          </cell>
          <cell r="AJ117">
            <v>0</v>
          </cell>
          <cell r="AK117">
            <v>1893367</v>
          </cell>
          <cell r="AL117">
            <v>2545878.539145223</v>
          </cell>
        </row>
        <row r="118">
          <cell r="R118" t="str">
            <v>MS: ALL - CELLULAR &amp; TELEPHONE</v>
          </cell>
          <cell r="S118">
            <v>13834</v>
          </cell>
          <cell r="T118">
            <v>350</v>
          </cell>
          <cell r="U118">
            <v>0</v>
          </cell>
          <cell r="V118">
            <v>2900</v>
          </cell>
          <cell r="W118">
            <v>10934</v>
          </cell>
          <cell r="X118">
            <v>0</v>
          </cell>
          <cell r="Z118">
            <v>20.96</v>
          </cell>
          <cell r="AA118">
            <v>2900</v>
          </cell>
          <cell r="AB118">
            <v>725</v>
          </cell>
          <cell r="AC118">
            <v>8700</v>
          </cell>
          <cell r="AE118">
            <v>13834</v>
          </cell>
          <cell r="AF118">
            <v>1.053</v>
          </cell>
          <cell r="AG118">
            <v>1.049</v>
          </cell>
          <cell r="AH118">
            <v>1.047</v>
          </cell>
          <cell r="AI118">
            <v>13834</v>
          </cell>
          <cell r="AJ118">
            <v>0</v>
          </cell>
          <cell r="AK118">
            <v>13834</v>
          </cell>
          <cell r="AL118">
            <v>12816.046647490399</v>
          </cell>
        </row>
        <row r="119">
          <cell r="R119" t="str">
            <v>MS: HB &amp; INC: HOUSING BENEFITS</v>
          </cell>
          <cell r="S119">
            <v>48519</v>
          </cell>
          <cell r="T119">
            <v>1011.77</v>
          </cell>
          <cell r="U119">
            <v>0</v>
          </cell>
          <cell r="V119">
            <v>6070.62</v>
          </cell>
          <cell r="W119">
            <v>42448.38</v>
          </cell>
          <cell r="X119">
            <v>0</v>
          </cell>
          <cell r="Z119">
            <v>12.51</v>
          </cell>
          <cell r="AA119">
            <v>6070.62</v>
          </cell>
          <cell r="AB119">
            <v>1517.655</v>
          </cell>
          <cell r="AC119">
            <v>18211.86</v>
          </cell>
          <cell r="AE119">
            <v>48519</v>
          </cell>
          <cell r="AF119">
            <v>1.053</v>
          </cell>
          <cell r="AG119">
            <v>1.049</v>
          </cell>
          <cell r="AH119">
            <v>1.047</v>
          </cell>
          <cell r="AI119">
            <v>48519</v>
          </cell>
          <cell r="AJ119">
            <v>0</v>
          </cell>
          <cell r="AK119">
            <v>48519</v>
          </cell>
          <cell r="AL119">
            <v>70728.49918108013</v>
          </cell>
        </row>
        <row r="120">
          <cell r="R120" t="str">
            <v>MS: ALL - TRAVEL OR MOTOR VEHICLE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E120">
            <v>0</v>
          </cell>
          <cell r="AF120">
            <v>1.047</v>
          </cell>
          <cell r="AG120">
            <v>1.046</v>
          </cell>
          <cell r="AH120">
            <v>1.046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R121" t="str">
            <v>MS: ALL - TRAVEL OR MOTOR VEHICLE (SUBS</v>
          </cell>
          <cell r="S121">
            <v>27729</v>
          </cell>
          <cell r="T121">
            <v>12677.75</v>
          </cell>
          <cell r="U121">
            <v>0</v>
          </cell>
          <cell r="V121">
            <v>78583.6</v>
          </cell>
          <cell r="W121">
            <v>-50854.6</v>
          </cell>
          <cell r="X121">
            <v>0</v>
          </cell>
          <cell r="Z121">
            <v>283.39</v>
          </cell>
          <cell r="AA121">
            <v>78583.6</v>
          </cell>
          <cell r="AB121">
            <v>19645.9</v>
          </cell>
          <cell r="AC121">
            <v>235750.80000000002</v>
          </cell>
          <cell r="AE121">
            <v>27729</v>
          </cell>
          <cell r="AF121">
            <v>1.053</v>
          </cell>
          <cell r="AG121">
            <v>1.049</v>
          </cell>
          <cell r="AH121">
            <v>1.047</v>
          </cell>
          <cell r="AI121">
            <v>27729</v>
          </cell>
          <cell r="AJ121">
            <v>0</v>
          </cell>
          <cell r="AK121">
            <v>27729</v>
          </cell>
          <cell r="AL121">
            <v>117651.30822396185</v>
          </cell>
        </row>
        <row r="122">
          <cell r="R122" t="str">
            <v>MS: SRB - ACTING ALLOWANCE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E122">
            <v>0</v>
          </cell>
          <cell r="AF122">
            <v>1.047</v>
          </cell>
          <cell r="AG122">
            <v>1.046</v>
          </cell>
          <cell r="AH122">
            <v>1.046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R123" t="str">
            <v>MS: SRB - ANNUAL BONUS</v>
          </cell>
          <cell r="S123">
            <v>157781</v>
          </cell>
          <cell r="T123">
            <v>0</v>
          </cell>
          <cell r="U123">
            <v>0</v>
          </cell>
          <cell r="V123">
            <v>2590.03</v>
          </cell>
          <cell r="W123">
            <v>155190.97</v>
          </cell>
          <cell r="X123">
            <v>0</v>
          </cell>
          <cell r="Z123">
            <v>1.64</v>
          </cell>
          <cell r="AA123">
            <v>2590.03</v>
          </cell>
          <cell r="AB123">
            <v>647.5075</v>
          </cell>
          <cell r="AC123">
            <v>7770.09</v>
          </cell>
          <cell r="AE123">
            <v>157781</v>
          </cell>
          <cell r="AF123">
            <v>1.053</v>
          </cell>
          <cell r="AG123">
            <v>1.049</v>
          </cell>
          <cell r="AH123">
            <v>1.047</v>
          </cell>
          <cell r="AI123">
            <v>157781</v>
          </cell>
          <cell r="AJ123">
            <v>0</v>
          </cell>
          <cell r="AK123">
            <v>157781</v>
          </cell>
          <cell r="AL123">
            <v>134260.22504027202</v>
          </cell>
        </row>
        <row r="124">
          <cell r="R124" t="str">
            <v>MS: SOC CONTR - BARGAINING COUNCIL</v>
          </cell>
          <cell r="S124">
            <v>518</v>
          </cell>
          <cell r="T124">
            <v>21.6</v>
          </cell>
          <cell r="U124">
            <v>0</v>
          </cell>
          <cell r="V124">
            <v>108</v>
          </cell>
          <cell r="W124">
            <v>410</v>
          </cell>
          <cell r="X124">
            <v>0</v>
          </cell>
          <cell r="Z124">
            <v>20.84</v>
          </cell>
          <cell r="AA124">
            <v>108</v>
          </cell>
          <cell r="AB124">
            <v>27</v>
          </cell>
          <cell r="AC124">
            <v>324</v>
          </cell>
          <cell r="AE124">
            <v>518</v>
          </cell>
          <cell r="AF124">
            <v>1.053</v>
          </cell>
          <cell r="AG124">
            <v>1.049</v>
          </cell>
          <cell r="AH124">
            <v>1.047</v>
          </cell>
          <cell r="AI124">
            <v>518</v>
          </cell>
          <cell r="AJ124">
            <v>0</v>
          </cell>
          <cell r="AK124">
            <v>518</v>
          </cell>
          <cell r="AL124">
            <v>754.9816570521617</v>
          </cell>
        </row>
        <row r="125">
          <cell r="R125" t="str">
            <v>MS: SOC CONTR - GROUP LIFE INSURANCE</v>
          </cell>
          <cell r="S125">
            <v>32187</v>
          </cell>
          <cell r="T125">
            <v>0</v>
          </cell>
          <cell r="U125">
            <v>0</v>
          </cell>
          <cell r="V125">
            <v>0</v>
          </cell>
          <cell r="W125">
            <v>32187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32187</v>
          </cell>
          <cell r="AF125">
            <v>1.053</v>
          </cell>
          <cell r="AG125">
            <v>1.049</v>
          </cell>
          <cell r="AH125">
            <v>1.047</v>
          </cell>
          <cell r="AI125">
            <v>32187</v>
          </cell>
          <cell r="AJ125">
            <v>0</v>
          </cell>
          <cell r="AK125">
            <v>32187</v>
          </cell>
          <cell r="AL125">
            <v>1664017.3649168848</v>
          </cell>
        </row>
        <row r="126">
          <cell r="R126" t="str">
            <v>MS: SOC CONTR - MEDICAL</v>
          </cell>
          <cell r="S126">
            <v>240107</v>
          </cell>
          <cell r="T126">
            <v>5007</v>
          </cell>
          <cell r="U126">
            <v>0</v>
          </cell>
          <cell r="V126">
            <v>30042</v>
          </cell>
          <cell r="W126">
            <v>210065</v>
          </cell>
          <cell r="X126">
            <v>0</v>
          </cell>
          <cell r="Z126">
            <v>12.51</v>
          </cell>
          <cell r="AA126">
            <v>30042</v>
          </cell>
          <cell r="AB126">
            <v>7510.5</v>
          </cell>
          <cell r="AC126">
            <v>90126</v>
          </cell>
          <cell r="AE126">
            <v>240107</v>
          </cell>
          <cell r="AF126">
            <v>1.053</v>
          </cell>
          <cell r="AG126">
            <v>1.049</v>
          </cell>
          <cell r="AH126">
            <v>1.047</v>
          </cell>
          <cell r="AI126">
            <v>240107</v>
          </cell>
          <cell r="AJ126">
            <v>0</v>
          </cell>
          <cell r="AK126">
            <v>240107</v>
          </cell>
          <cell r="AL126">
            <v>350017.8848944605</v>
          </cell>
        </row>
        <row r="127">
          <cell r="R127" t="str">
            <v>MS: SOC CONTR - PENSION</v>
          </cell>
          <cell r="S127">
            <v>342131</v>
          </cell>
          <cell r="T127">
            <v>8490.37</v>
          </cell>
          <cell r="U127">
            <v>0</v>
          </cell>
          <cell r="V127">
            <v>57838.9</v>
          </cell>
          <cell r="W127">
            <v>284292.1</v>
          </cell>
          <cell r="X127">
            <v>0</v>
          </cell>
          <cell r="Z127">
            <v>16.9</v>
          </cell>
          <cell r="AA127">
            <v>57838.9</v>
          </cell>
          <cell r="AB127">
            <v>14459.725</v>
          </cell>
          <cell r="AC127">
            <v>173516.7</v>
          </cell>
          <cell r="AE127">
            <v>342131</v>
          </cell>
          <cell r="AF127">
            <v>1.053</v>
          </cell>
          <cell r="AG127">
            <v>1.049</v>
          </cell>
          <cell r="AH127">
            <v>1.047</v>
          </cell>
          <cell r="AI127">
            <v>342131</v>
          </cell>
          <cell r="AJ127">
            <v>0</v>
          </cell>
          <cell r="AK127">
            <v>342131</v>
          </cell>
          <cell r="AL127">
            <v>459786.4680852807</v>
          </cell>
        </row>
        <row r="128">
          <cell r="R128" t="str">
            <v>MS: SOC CONTR - UNEMPLOYMENT INSUR FUND</v>
          </cell>
          <cell r="S128">
            <v>8910</v>
          </cell>
          <cell r="T128">
            <v>354.24</v>
          </cell>
          <cell r="U128">
            <v>0</v>
          </cell>
          <cell r="V128">
            <v>1771.2</v>
          </cell>
          <cell r="W128">
            <v>7138.8</v>
          </cell>
          <cell r="X128">
            <v>0</v>
          </cell>
          <cell r="Z128">
            <v>19.87</v>
          </cell>
          <cell r="AA128">
            <v>1771.2</v>
          </cell>
          <cell r="AB128">
            <v>442.8</v>
          </cell>
          <cell r="AC128">
            <v>5313.6</v>
          </cell>
          <cell r="AE128">
            <v>8910</v>
          </cell>
          <cell r="AF128">
            <v>1.053</v>
          </cell>
          <cell r="AG128">
            <v>1.049</v>
          </cell>
          <cell r="AH128">
            <v>1.047</v>
          </cell>
          <cell r="AI128">
            <v>8910</v>
          </cell>
          <cell r="AJ128">
            <v>0</v>
          </cell>
          <cell r="AK128">
            <v>8910</v>
          </cell>
          <cell r="AL128">
            <v>12381.69917565545</v>
          </cell>
        </row>
        <row r="129">
          <cell r="R129" t="str">
            <v>OS: CATERING SERVICES(REFRESHMENTS)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1.047</v>
          </cell>
          <cell r="AG129">
            <v>1.046</v>
          </cell>
          <cell r="AH129">
            <v>1.046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R130" t="str">
            <v>OS: TRANSLATORS &amp; INTERPRETERS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E130">
            <v>0</v>
          </cell>
          <cell r="AF130">
            <v>1.047</v>
          </cell>
          <cell r="AG130">
            <v>1.046</v>
          </cell>
          <cell r="AH130">
            <v>1.046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R131" t="str">
            <v>OC:ADV/PUB/MARK - CORP &amp; MUN ACT MARKETI</v>
          </cell>
          <cell r="S131">
            <v>500000</v>
          </cell>
          <cell r="T131">
            <v>142780</v>
          </cell>
          <cell r="U131">
            <v>0</v>
          </cell>
          <cell r="V131">
            <v>142780</v>
          </cell>
          <cell r="W131">
            <v>357220</v>
          </cell>
          <cell r="X131">
            <v>347980</v>
          </cell>
          <cell r="Z131">
            <v>28.55</v>
          </cell>
          <cell r="AA131">
            <v>142780</v>
          </cell>
          <cell r="AB131">
            <v>35695</v>
          </cell>
          <cell r="AC131">
            <v>428340</v>
          </cell>
          <cell r="AD131">
            <v>700000</v>
          </cell>
          <cell r="AE131">
            <v>1200000</v>
          </cell>
          <cell r="AF131">
            <v>1.047</v>
          </cell>
          <cell r="AG131">
            <v>1.046</v>
          </cell>
          <cell r="AH131">
            <v>1.046</v>
          </cell>
          <cell r="AI131">
            <v>1200000</v>
          </cell>
          <cell r="AJ131">
            <v>0</v>
          </cell>
          <cell r="AK131">
            <v>600000</v>
          </cell>
          <cell r="AL131">
            <v>600000</v>
          </cell>
        </row>
        <row r="132">
          <cell r="R132" t="str">
            <v>OC:ADV/PUB/MARK - CORP &amp; MUN ACT ADVERTI</v>
          </cell>
          <cell r="S132">
            <v>1200000</v>
          </cell>
          <cell r="T132">
            <v>0</v>
          </cell>
          <cell r="U132">
            <v>0</v>
          </cell>
          <cell r="V132">
            <v>1199993.87</v>
          </cell>
          <cell r="W132">
            <v>6.13</v>
          </cell>
          <cell r="X132">
            <v>1199993.87</v>
          </cell>
          <cell r="Z132">
            <v>99.99</v>
          </cell>
          <cell r="AA132">
            <v>1199993.87</v>
          </cell>
          <cell r="AB132">
            <v>299998.4675</v>
          </cell>
          <cell r="AC132">
            <v>3599981.6100000003</v>
          </cell>
          <cell r="AD132">
            <v>900000</v>
          </cell>
          <cell r="AE132">
            <v>2100000</v>
          </cell>
          <cell r="AF132">
            <v>1.047</v>
          </cell>
          <cell r="AG132">
            <v>1.046</v>
          </cell>
          <cell r="AH132">
            <v>1.046</v>
          </cell>
          <cell r="AI132">
            <v>2100000</v>
          </cell>
          <cell r="AJ132">
            <v>0</v>
          </cell>
          <cell r="AK132">
            <v>1200000</v>
          </cell>
          <cell r="AL132">
            <v>1200000</v>
          </cell>
        </row>
        <row r="133">
          <cell r="R133" t="str">
            <v>OC: PRINTING &amp; PUBLICATIONS (OTHER)</v>
          </cell>
          <cell r="S133">
            <v>900000</v>
          </cell>
          <cell r="T133">
            <v>0</v>
          </cell>
          <cell r="U133">
            <v>0</v>
          </cell>
          <cell r="V133">
            <v>0</v>
          </cell>
          <cell r="W133">
            <v>900000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900000</v>
          </cell>
          <cell r="AF133">
            <v>1.047</v>
          </cell>
          <cell r="AG133">
            <v>1.046</v>
          </cell>
          <cell r="AH133">
            <v>1.046</v>
          </cell>
          <cell r="AI133">
            <v>900000</v>
          </cell>
          <cell r="AJ133">
            <v>0</v>
          </cell>
          <cell r="AK133">
            <v>400000</v>
          </cell>
          <cell r="AL133">
            <v>400000</v>
          </cell>
        </row>
        <row r="134">
          <cell r="R134" t="str">
            <v>OC: SKILLS DEVELOPMENT FUND LEVY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1.047</v>
          </cell>
          <cell r="AG134">
            <v>1.046</v>
          </cell>
          <cell r="AH134">
            <v>1.046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R135" t="str">
            <v>OC: UNIFORM &amp; PROTECTIVE CLOTHING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1.047</v>
          </cell>
          <cell r="AG135">
            <v>1.046</v>
          </cell>
          <cell r="AH135">
            <v>1.046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R136" t="str">
            <v>INVENTORY - MATERIALS &amp; SUPPLIES(PRINT&amp;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E136">
            <v>0</v>
          </cell>
          <cell r="AF136">
            <v>1.047</v>
          </cell>
          <cell r="AG136">
            <v>1.046</v>
          </cell>
          <cell r="AH136">
            <v>1.046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R137" t="str">
            <v>INVENTORY - MATERIALS &amp; SUPPLIES(STOCK &amp;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E137">
            <v>0</v>
          </cell>
          <cell r="AF137">
            <v>1.047</v>
          </cell>
          <cell r="AG137">
            <v>1.046</v>
          </cell>
          <cell r="AH137">
            <v>1.046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R138" t="str">
            <v>MS: SAL &amp; ALL: BASIC SALARY &amp; WAGES</v>
          </cell>
          <cell r="S138">
            <v>4709204</v>
          </cell>
          <cell r="T138">
            <v>372803.22</v>
          </cell>
          <cell r="U138">
            <v>0</v>
          </cell>
          <cell r="V138">
            <v>1487790.1</v>
          </cell>
          <cell r="W138">
            <v>3221413.9</v>
          </cell>
          <cell r="X138">
            <v>0</v>
          </cell>
          <cell r="Z138">
            <v>31.59</v>
          </cell>
          <cell r="AA138">
            <v>1487790.1</v>
          </cell>
          <cell r="AB138">
            <v>371947.525</v>
          </cell>
          <cell r="AC138">
            <v>4463370.300000001</v>
          </cell>
          <cell r="AE138">
            <v>4709204</v>
          </cell>
          <cell r="AF138">
            <v>1.053</v>
          </cell>
          <cell r="AG138">
            <v>1.049</v>
          </cell>
          <cell r="AH138">
            <v>1.047</v>
          </cell>
          <cell r="AI138">
            <v>4709204</v>
          </cell>
          <cell r="AJ138">
            <v>0</v>
          </cell>
          <cell r="AK138">
            <v>4709204</v>
          </cell>
          <cell r="AL138">
            <v>4042658.801629879</v>
          </cell>
        </row>
        <row r="139">
          <cell r="R139" t="str">
            <v>MS: ALL - CELLULAR &amp; TELEPHONE</v>
          </cell>
          <cell r="S139">
            <v>12576</v>
          </cell>
          <cell r="T139">
            <v>1000</v>
          </cell>
          <cell r="U139">
            <v>0</v>
          </cell>
          <cell r="V139">
            <v>4000</v>
          </cell>
          <cell r="W139">
            <v>8576</v>
          </cell>
          <cell r="X139">
            <v>0</v>
          </cell>
          <cell r="Z139">
            <v>31.8</v>
          </cell>
          <cell r="AA139">
            <v>4000</v>
          </cell>
          <cell r="AB139">
            <v>1000</v>
          </cell>
          <cell r="AC139">
            <v>12000</v>
          </cell>
          <cell r="AE139">
            <v>12576</v>
          </cell>
          <cell r="AF139">
            <v>1.053</v>
          </cell>
          <cell r="AG139">
            <v>1.049</v>
          </cell>
          <cell r="AH139">
            <v>1.047</v>
          </cell>
          <cell r="AI139">
            <v>12576</v>
          </cell>
          <cell r="AJ139">
            <v>0</v>
          </cell>
          <cell r="AK139">
            <v>12576</v>
          </cell>
          <cell r="AL139">
            <v>11650.951497718543</v>
          </cell>
        </row>
        <row r="140">
          <cell r="R140" t="str">
            <v>MS: HB &amp; INC: HOUSING BENEFITS</v>
          </cell>
          <cell r="S140">
            <v>145556</v>
          </cell>
          <cell r="T140">
            <v>2023.54</v>
          </cell>
          <cell r="U140">
            <v>0</v>
          </cell>
          <cell r="V140">
            <v>6070.62</v>
          </cell>
          <cell r="W140">
            <v>139485.38</v>
          </cell>
          <cell r="X140">
            <v>0</v>
          </cell>
          <cell r="Z140">
            <v>4.17</v>
          </cell>
          <cell r="AA140">
            <v>6070.62</v>
          </cell>
          <cell r="AB140">
            <v>1517.655</v>
          </cell>
          <cell r="AC140">
            <v>18211.86</v>
          </cell>
          <cell r="AE140">
            <v>145556</v>
          </cell>
          <cell r="AF140">
            <v>1.053</v>
          </cell>
          <cell r="AG140">
            <v>1.049</v>
          </cell>
          <cell r="AH140">
            <v>1.047</v>
          </cell>
          <cell r="AI140">
            <v>145556</v>
          </cell>
          <cell r="AJ140">
            <v>0</v>
          </cell>
          <cell r="AK140">
            <v>145556</v>
          </cell>
          <cell r="AL140">
            <v>47152.33278738675</v>
          </cell>
        </row>
        <row r="141">
          <cell r="R141" t="str">
            <v>MS: ALL - TRAVEL OR MOTOR VEHICLE (SUBS</v>
          </cell>
          <cell r="S141">
            <v>14995</v>
          </cell>
          <cell r="T141">
            <v>17449.35</v>
          </cell>
          <cell r="U141">
            <v>0</v>
          </cell>
          <cell r="V141">
            <v>69924.9</v>
          </cell>
          <cell r="W141">
            <v>-54929.9</v>
          </cell>
          <cell r="X141">
            <v>0</v>
          </cell>
          <cell r="Z141">
            <v>466.32</v>
          </cell>
          <cell r="AA141">
            <v>69924.9</v>
          </cell>
          <cell r="AB141">
            <v>17481.225</v>
          </cell>
          <cell r="AC141">
            <v>209774.69999999998</v>
          </cell>
          <cell r="AE141">
            <v>14995</v>
          </cell>
          <cell r="AF141">
            <v>1.053</v>
          </cell>
          <cell r="AG141">
            <v>1.049</v>
          </cell>
          <cell r="AH141">
            <v>1.047</v>
          </cell>
          <cell r="AI141">
            <v>14995</v>
          </cell>
          <cell r="AJ141">
            <v>0</v>
          </cell>
          <cell r="AK141">
            <v>14995</v>
          </cell>
          <cell r="AL141">
            <v>176849.79278386978</v>
          </cell>
        </row>
        <row r="142">
          <cell r="R142" t="str">
            <v>MS: OVERTIME - NON STRUCTURED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E142">
            <v>0</v>
          </cell>
          <cell r="AF142">
            <v>1.047</v>
          </cell>
          <cell r="AG142">
            <v>1.046</v>
          </cell>
          <cell r="AH142">
            <v>1.046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R143" t="str">
            <v>MS: SRB - ANNUAL BONUS</v>
          </cell>
          <cell r="S143">
            <v>271348</v>
          </cell>
          <cell r="T143">
            <v>0</v>
          </cell>
          <cell r="U143">
            <v>0</v>
          </cell>
          <cell r="V143">
            <v>43259</v>
          </cell>
          <cell r="W143">
            <v>228089</v>
          </cell>
          <cell r="X143">
            <v>0</v>
          </cell>
          <cell r="Z143">
            <v>15.94</v>
          </cell>
          <cell r="AA143">
            <v>43259</v>
          </cell>
          <cell r="AB143">
            <v>10814.75</v>
          </cell>
          <cell r="AC143">
            <v>129777</v>
          </cell>
          <cell r="AE143">
            <v>271348</v>
          </cell>
          <cell r="AF143">
            <v>1.053</v>
          </cell>
          <cell r="AG143">
            <v>1.049</v>
          </cell>
          <cell r="AH143">
            <v>1.047</v>
          </cell>
          <cell r="AI143">
            <v>271348</v>
          </cell>
          <cell r="AJ143">
            <v>0</v>
          </cell>
          <cell r="AK143">
            <v>271348</v>
          </cell>
          <cell r="AL143">
            <v>173380.7219754241</v>
          </cell>
        </row>
        <row r="144">
          <cell r="R144" t="str">
            <v>MS: SOC CONTR - BARGAINING COUNCIL</v>
          </cell>
          <cell r="S144">
            <v>1554</v>
          </cell>
          <cell r="T144">
            <v>129.6</v>
          </cell>
          <cell r="U144">
            <v>0</v>
          </cell>
          <cell r="V144">
            <v>518.4</v>
          </cell>
          <cell r="W144">
            <v>1035.6</v>
          </cell>
          <cell r="X144">
            <v>0</v>
          </cell>
          <cell r="Z144">
            <v>33.35</v>
          </cell>
          <cell r="AA144">
            <v>518.4</v>
          </cell>
          <cell r="AB144">
            <v>129.6</v>
          </cell>
          <cell r="AC144">
            <v>1555.1999999999998</v>
          </cell>
          <cell r="AE144">
            <v>1554</v>
          </cell>
          <cell r="AF144">
            <v>1.053</v>
          </cell>
          <cell r="AG144">
            <v>1.049</v>
          </cell>
          <cell r="AH144">
            <v>1.047</v>
          </cell>
          <cell r="AI144">
            <v>1554</v>
          </cell>
          <cell r="AJ144">
            <v>0</v>
          </cell>
          <cell r="AK144">
            <v>1554</v>
          </cell>
          <cell r="AL144">
            <v>503.32110470144113</v>
          </cell>
        </row>
        <row r="145">
          <cell r="R145" t="str">
            <v>MS: SOC CONTR - GROUP LIFE INSURANCE</v>
          </cell>
          <cell r="S145">
            <v>80056</v>
          </cell>
          <cell r="T145">
            <v>1110.1</v>
          </cell>
          <cell r="U145">
            <v>0</v>
          </cell>
          <cell r="V145">
            <v>4440.4</v>
          </cell>
          <cell r="W145">
            <v>75615.6</v>
          </cell>
          <cell r="X145">
            <v>0</v>
          </cell>
          <cell r="Z145">
            <v>5.54</v>
          </cell>
          <cell r="AA145">
            <v>4440.4</v>
          </cell>
          <cell r="AB145">
            <v>1110.1</v>
          </cell>
          <cell r="AC145">
            <v>13321.199999999999</v>
          </cell>
          <cell r="AE145">
            <v>80056</v>
          </cell>
          <cell r="AF145">
            <v>1.053</v>
          </cell>
          <cell r="AG145">
            <v>1.049</v>
          </cell>
          <cell r="AH145">
            <v>1.047</v>
          </cell>
          <cell r="AI145">
            <v>80056</v>
          </cell>
          <cell r="AJ145">
            <v>0</v>
          </cell>
          <cell r="AK145">
            <v>80056</v>
          </cell>
          <cell r="AL145">
            <v>36409.95161483906</v>
          </cell>
        </row>
        <row r="146">
          <cell r="R146" t="str">
            <v>MS: SOC CONTR - MEDICAL</v>
          </cell>
          <cell r="S146">
            <v>780348</v>
          </cell>
          <cell r="T146">
            <v>15118.8</v>
          </cell>
          <cell r="U146">
            <v>0</v>
          </cell>
          <cell r="V146">
            <v>60475.2</v>
          </cell>
          <cell r="W146">
            <v>719872.8</v>
          </cell>
          <cell r="X146">
            <v>0</v>
          </cell>
          <cell r="Z146">
            <v>7.74</v>
          </cell>
          <cell r="AA146">
            <v>60475.2</v>
          </cell>
          <cell r="AB146">
            <v>15118.8</v>
          </cell>
          <cell r="AC146">
            <v>181425.59999999998</v>
          </cell>
          <cell r="AE146">
            <v>780348</v>
          </cell>
          <cell r="AF146">
            <v>1.053</v>
          </cell>
          <cell r="AG146">
            <v>1.049</v>
          </cell>
          <cell r="AH146">
            <v>1.047</v>
          </cell>
          <cell r="AI146">
            <v>780348</v>
          </cell>
          <cell r="AJ146">
            <v>0</v>
          </cell>
          <cell r="AK146">
            <v>780348</v>
          </cell>
          <cell r="AL146">
            <v>233345.256596307</v>
          </cell>
        </row>
        <row r="147">
          <cell r="R147" t="str">
            <v>MS: SOC CONTR - PENSION</v>
          </cell>
          <cell r="S147">
            <v>850953</v>
          </cell>
          <cell r="T147">
            <v>57929.76</v>
          </cell>
          <cell r="U147">
            <v>0</v>
          </cell>
          <cell r="V147">
            <v>231034.86</v>
          </cell>
          <cell r="W147">
            <v>619918.14</v>
          </cell>
          <cell r="X147">
            <v>0</v>
          </cell>
          <cell r="Z147">
            <v>27.15</v>
          </cell>
          <cell r="AA147">
            <v>231034.86</v>
          </cell>
          <cell r="AB147">
            <v>57758.715</v>
          </cell>
          <cell r="AC147">
            <v>693104.58</v>
          </cell>
          <cell r="AE147">
            <v>850953</v>
          </cell>
          <cell r="AF147">
            <v>1.053</v>
          </cell>
          <cell r="AG147">
            <v>1.049</v>
          </cell>
          <cell r="AH147">
            <v>1.047</v>
          </cell>
          <cell r="AI147">
            <v>850953</v>
          </cell>
          <cell r="AJ147">
            <v>0</v>
          </cell>
          <cell r="AK147">
            <v>850953</v>
          </cell>
          <cell r="AL147">
            <v>375958.75753150956</v>
          </cell>
        </row>
        <row r="148">
          <cell r="R148" t="str">
            <v>MS: SOC CONTR - UNEMPLOYMENT INSUR FUND</v>
          </cell>
          <cell r="S148">
            <v>28957</v>
          </cell>
          <cell r="T148">
            <v>1534.8</v>
          </cell>
          <cell r="U148">
            <v>0</v>
          </cell>
          <cell r="V148">
            <v>6139.2</v>
          </cell>
          <cell r="W148">
            <v>22817.8</v>
          </cell>
          <cell r="X148">
            <v>0</v>
          </cell>
          <cell r="Z148">
            <v>21.2</v>
          </cell>
          <cell r="AA148">
            <v>6139.2</v>
          </cell>
          <cell r="AB148">
            <v>1534.8</v>
          </cell>
          <cell r="AC148">
            <v>18417.6</v>
          </cell>
          <cell r="AE148">
            <v>28957</v>
          </cell>
          <cell r="AF148">
            <v>1.053</v>
          </cell>
          <cell r="AG148">
            <v>1.049</v>
          </cell>
          <cell r="AH148">
            <v>1.047</v>
          </cell>
          <cell r="AI148">
            <v>28957</v>
          </cell>
          <cell r="AJ148">
            <v>0</v>
          </cell>
          <cell r="AK148">
            <v>28957</v>
          </cell>
          <cell r="AL148">
            <v>8254.466117103635</v>
          </cell>
        </row>
        <row r="149">
          <cell r="R149" t="str">
            <v>OS: INTERNAL AUDITORS</v>
          </cell>
          <cell r="S149">
            <v>2842267</v>
          </cell>
          <cell r="T149">
            <v>0</v>
          </cell>
          <cell r="U149">
            <v>0</v>
          </cell>
          <cell r="V149">
            <v>0</v>
          </cell>
          <cell r="W149">
            <v>2842267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-800000</v>
          </cell>
          <cell r="AE149">
            <v>1442267</v>
          </cell>
          <cell r="AF149">
            <v>1.047</v>
          </cell>
          <cell r="AG149">
            <v>1.046</v>
          </cell>
          <cell r="AH149">
            <v>1.046</v>
          </cell>
          <cell r="AI149">
            <v>2042267</v>
          </cell>
          <cell r="AJ149">
            <v>-600000</v>
          </cell>
          <cell r="AK149">
            <v>1442267</v>
          </cell>
          <cell r="AL149">
            <v>1442267</v>
          </cell>
        </row>
        <row r="150">
          <cell r="R150" t="str">
            <v>OC: REG FEES NATIONAL</v>
          </cell>
          <cell r="S150">
            <v>260000</v>
          </cell>
          <cell r="T150">
            <v>0</v>
          </cell>
          <cell r="U150">
            <v>58123.91</v>
          </cell>
          <cell r="V150">
            <v>193037.5</v>
          </cell>
          <cell r="W150">
            <v>66962.5</v>
          </cell>
          <cell r="X150">
            <v>73373.91</v>
          </cell>
          <cell r="Z150">
            <v>74.24</v>
          </cell>
          <cell r="AA150">
            <v>251161.41</v>
          </cell>
          <cell r="AB150">
            <v>62790.3525</v>
          </cell>
          <cell r="AC150">
            <v>753484.23</v>
          </cell>
          <cell r="AD150">
            <v>800000</v>
          </cell>
          <cell r="AE150">
            <v>1060000</v>
          </cell>
          <cell r="AF150">
            <v>1.047</v>
          </cell>
          <cell r="AG150">
            <v>1.046</v>
          </cell>
          <cell r="AH150">
            <v>1.046</v>
          </cell>
          <cell r="AI150">
            <v>1060000</v>
          </cell>
          <cell r="AJ150">
            <v>0</v>
          </cell>
          <cell r="AK150">
            <v>1060000</v>
          </cell>
          <cell r="AL150">
            <v>1060000</v>
          </cell>
        </row>
        <row r="151">
          <cell r="R151" t="str">
            <v>OC: SKILLS DEVELOPMENT FUND LEVY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1.047</v>
          </cell>
          <cell r="AG151">
            <v>1.046</v>
          </cell>
          <cell r="AH151">
            <v>1.046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R152" t="str">
            <v>INVENTORY - MATERIALS &amp; SUPPLIES(PRINT&amp;</v>
          </cell>
          <cell r="S152">
            <v>50000</v>
          </cell>
          <cell r="T152">
            <v>964.65</v>
          </cell>
          <cell r="U152">
            <v>0</v>
          </cell>
          <cell r="V152">
            <v>964.65</v>
          </cell>
          <cell r="W152">
            <v>49035.35</v>
          </cell>
          <cell r="X152">
            <v>0</v>
          </cell>
          <cell r="Z152">
            <v>1.92</v>
          </cell>
          <cell r="AA152">
            <v>964.65</v>
          </cell>
          <cell r="AB152">
            <v>241.1625</v>
          </cell>
          <cell r="AC152">
            <v>2893.95</v>
          </cell>
          <cell r="AE152">
            <v>50000</v>
          </cell>
          <cell r="AF152">
            <v>1.047</v>
          </cell>
          <cell r="AG152">
            <v>1.046</v>
          </cell>
          <cell r="AH152">
            <v>1.046</v>
          </cell>
          <cell r="AI152">
            <v>50000</v>
          </cell>
          <cell r="AJ152">
            <v>0</v>
          </cell>
          <cell r="AK152">
            <v>50000</v>
          </cell>
          <cell r="AL152">
            <v>50000</v>
          </cell>
        </row>
        <row r="153">
          <cell r="R153" t="str">
            <v>INVENTORY - MATERIALS &amp; SUPPLIES(STOCK &amp;</v>
          </cell>
          <cell r="S153">
            <v>20000</v>
          </cell>
          <cell r="T153">
            <v>0</v>
          </cell>
          <cell r="U153">
            <v>0</v>
          </cell>
          <cell r="V153">
            <v>0</v>
          </cell>
          <cell r="W153">
            <v>20000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E153">
            <v>20000</v>
          </cell>
          <cell r="AF153">
            <v>1.047</v>
          </cell>
          <cell r="AG153">
            <v>1.046</v>
          </cell>
          <cell r="AH153">
            <v>1.046</v>
          </cell>
          <cell r="AI153">
            <v>20000</v>
          </cell>
          <cell r="AJ153">
            <v>0</v>
          </cell>
          <cell r="AK153">
            <v>20000</v>
          </cell>
          <cell r="AL153">
            <v>20000</v>
          </cell>
        </row>
        <row r="154">
          <cell r="R154" t="str">
            <v>MS: SAL &amp; ALL: BASIC SALARY &amp; WAGES</v>
          </cell>
          <cell r="S154">
            <v>3003275</v>
          </cell>
          <cell r="T154">
            <v>195984.95</v>
          </cell>
          <cell r="U154">
            <v>0</v>
          </cell>
          <cell r="V154">
            <v>743097.09</v>
          </cell>
          <cell r="W154">
            <v>2260177.91</v>
          </cell>
          <cell r="X154">
            <v>0</v>
          </cell>
          <cell r="Z154">
            <v>24.74</v>
          </cell>
          <cell r="AA154">
            <v>743097.09</v>
          </cell>
          <cell r="AB154">
            <v>185774.2725</v>
          </cell>
          <cell r="AC154">
            <v>2229291.27</v>
          </cell>
          <cell r="AE154">
            <v>3003275</v>
          </cell>
          <cell r="AF154">
            <v>1.053</v>
          </cell>
          <cell r="AG154">
            <v>1.049</v>
          </cell>
          <cell r="AH154">
            <v>1.047</v>
          </cell>
          <cell r="AI154">
            <v>3003275</v>
          </cell>
          <cell r="AJ154">
            <v>0</v>
          </cell>
          <cell r="AK154">
            <v>3003275</v>
          </cell>
          <cell r="AL154">
            <v>3076119.167282143</v>
          </cell>
        </row>
        <row r="155">
          <cell r="R155" t="str">
            <v>MS: ALL - CELLULAR &amp; TELEPHONE</v>
          </cell>
          <cell r="S155">
            <v>9432</v>
          </cell>
          <cell r="T155">
            <v>750</v>
          </cell>
          <cell r="U155">
            <v>0</v>
          </cell>
          <cell r="V155">
            <v>3000</v>
          </cell>
          <cell r="W155">
            <v>6432</v>
          </cell>
          <cell r="X155">
            <v>0</v>
          </cell>
          <cell r="Z155">
            <v>31.8</v>
          </cell>
          <cell r="AA155">
            <v>3000</v>
          </cell>
          <cell r="AB155">
            <v>750</v>
          </cell>
          <cell r="AC155">
            <v>9000</v>
          </cell>
          <cell r="AE155">
            <v>9432</v>
          </cell>
          <cell r="AF155">
            <v>1.053</v>
          </cell>
          <cell r="AG155">
            <v>1.049</v>
          </cell>
          <cell r="AH155">
            <v>1.047</v>
          </cell>
          <cell r="AI155">
            <v>9432</v>
          </cell>
          <cell r="AJ155">
            <v>0</v>
          </cell>
          <cell r="AK155">
            <v>9432</v>
          </cell>
          <cell r="AL155">
            <v>8738.213623288908</v>
          </cell>
        </row>
        <row r="156">
          <cell r="R156" t="str">
            <v>MS: HB &amp; INC: HOUSING BENEFITS</v>
          </cell>
          <cell r="S156">
            <v>72778</v>
          </cell>
          <cell r="T156">
            <v>2023.54</v>
          </cell>
          <cell r="U156">
            <v>0</v>
          </cell>
          <cell r="V156">
            <v>8094.16</v>
          </cell>
          <cell r="W156">
            <v>64683.84</v>
          </cell>
          <cell r="X156">
            <v>0</v>
          </cell>
          <cell r="Z156">
            <v>11.12</v>
          </cell>
          <cell r="AA156">
            <v>8094.16</v>
          </cell>
          <cell r="AB156">
            <v>2023.54</v>
          </cell>
          <cell r="AC156">
            <v>24282.48</v>
          </cell>
          <cell r="AE156">
            <v>72778</v>
          </cell>
          <cell r="AF156">
            <v>1.053</v>
          </cell>
          <cell r="AG156">
            <v>1.049</v>
          </cell>
          <cell r="AH156">
            <v>1.047</v>
          </cell>
          <cell r="AI156">
            <v>72778</v>
          </cell>
          <cell r="AJ156">
            <v>0</v>
          </cell>
          <cell r="AK156">
            <v>72778</v>
          </cell>
          <cell r="AL156">
            <v>70728.49918108013</v>
          </cell>
        </row>
        <row r="157">
          <cell r="R157" t="str">
            <v>MS: ALL - LEAVE PAY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E157">
            <v>0</v>
          </cell>
          <cell r="AF157">
            <v>1.047</v>
          </cell>
          <cell r="AG157">
            <v>1.046</v>
          </cell>
          <cell r="AH157">
            <v>1.046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R158" t="str">
            <v>MS: ALL - TRAVEL OR MOTOR VEHICLE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1.047</v>
          </cell>
          <cell r="AG158">
            <v>1.046</v>
          </cell>
          <cell r="AH158">
            <v>1.046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R159" t="str">
            <v>MS: ALL - TRAVEL OR MOTOR VEHICLE (SUBS</v>
          </cell>
          <cell r="S159">
            <v>36301</v>
          </cell>
          <cell r="T159">
            <v>37199.9</v>
          </cell>
          <cell r="U159">
            <v>0</v>
          </cell>
          <cell r="V159">
            <v>151419.7</v>
          </cell>
          <cell r="W159">
            <v>-115118.7</v>
          </cell>
          <cell r="X159">
            <v>0</v>
          </cell>
          <cell r="Z159">
            <v>417.12</v>
          </cell>
          <cell r="AA159">
            <v>151419.7</v>
          </cell>
          <cell r="AB159">
            <v>37854.925</v>
          </cell>
          <cell r="AC159">
            <v>454259.10000000003</v>
          </cell>
          <cell r="AE159">
            <v>36301</v>
          </cell>
          <cell r="AF159">
            <v>1.053</v>
          </cell>
          <cell r="AG159">
            <v>1.049</v>
          </cell>
          <cell r="AH159">
            <v>1.047</v>
          </cell>
          <cell r="AI159">
            <v>36301</v>
          </cell>
          <cell r="AJ159">
            <v>0</v>
          </cell>
          <cell r="AK159">
            <v>36301</v>
          </cell>
          <cell r="AL159">
            <v>439794.2916601307</v>
          </cell>
        </row>
        <row r="160">
          <cell r="R160" t="str">
            <v>MS: OVERTIME - STRUCTURED</v>
          </cell>
          <cell r="S160">
            <v>18216</v>
          </cell>
          <cell r="T160">
            <v>0</v>
          </cell>
          <cell r="U160">
            <v>0</v>
          </cell>
          <cell r="V160">
            <v>38595.16</v>
          </cell>
          <cell r="W160">
            <v>-20379.16</v>
          </cell>
          <cell r="X160">
            <v>0</v>
          </cell>
          <cell r="Z160">
            <v>211.87</v>
          </cell>
          <cell r="AA160">
            <v>38595.16</v>
          </cell>
          <cell r="AB160">
            <v>9648.79</v>
          </cell>
          <cell r="AC160">
            <v>115785.48000000001</v>
          </cell>
          <cell r="AE160">
            <v>18216</v>
          </cell>
          <cell r="AF160">
            <v>1.053</v>
          </cell>
          <cell r="AG160">
            <v>1.049</v>
          </cell>
          <cell r="AH160">
            <v>1.047</v>
          </cell>
          <cell r="AI160">
            <v>18216</v>
          </cell>
          <cell r="AJ160">
            <v>0</v>
          </cell>
          <cell r="AK160">
            <v>18216</v>
          </cell>
          <cell r="AL160">
            <v>14572.800000000001</v>
          </cell>
        </row>
        <row r="161">
          <cell r="R161" t="str">
            <v>MS: OVERTIME - NIGHT SHIFT</v>
          </cell>
          <cell r="S161">
            <v>1196</v>
          </cell>
          <cell r="T161">
            <v>0</v>
          </cell>
          <cell r="U161">
            <v>0</v>
          </cell>
          <cell r="V161">
            <v>578.89</v>
          </cell>
          <cell r="W161">
            <v>617.11</v>
          </cell>
          <cell r="X161">
            <v>0</v>
          </cell>
          <cell r="Z161">
            <v>48.4</v>
          </cell>
          <cell r="AA161">
            <v>578.89</v>
          </cell>
          <cell r="AB161">
            <v>144.7225</v>
          </cell>
          <cell r="AC161">
            <v>1736.67</v>
          </cell>
          <cell r="AE161">
            <v>1196</v>
          </cell>
          <cell r="AF161">
            <v>1.053</v>
          </cell>
          <cell r="AG161">
            <v>1.049</v>
          </cell>
          <cell r="AH161">
            <v>1.047</v>
          </cell>
          <cell r="AI161">
            <v>1196</v>
          </cell>
          <cell r="AJ161">
            <v>0</v>
          </cell>
          <cell r="AK161">
            <v>1196</v>
          </cell>
          <cell r="AL161">
            <v>1259.388</v>
          </cell>
        </row>
        <row r="162">
          <cell r="R162" t="str">
            <v>MS: SRB - ANNUAL BONUS</v>
          </cell>
          <cell r="S162">
            <v>250273</v>
          </cell>
          <cell r="T162">
            <v>0</v>
          </cell>
          <cell r="U162">
            <v>0</v>
          </cell>
          <cell r="V162">
            <v>0</v>
          </cell>
          <cell r="W162">
            <v>250273</v>
          </cell>
          <cell r="X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250273</v>
          </cell>
          <cell r="AF162">
            <v>1.053</v>
          </cell>
          <cell r="AG162">
            <v>1.049</v>
          </cell>
          <cell r="AH162">
            <v>1.047</v>
          </cell>
          <cell r="AI162">
            <v>250273</v>
          </cell>
          <cell r="AJ162">
            <v>0</v>
          </cell>
          <cell r="AK162">
            <v>250273</v>
          </cell>
          <cell r="AL162">
            <v>256343.26394017861</v>
          </cell>
        </row>
        <row r="163">
          <cell r="R163" t="str">
            <v>MS: SRB - STANDBY ALLOWANCE</v>
          </cell>
          <cell r="S163">
            <v>31414</v>
          </cell>
          <cell r="T163">
            <v>0</v>
          </cell>
          <cell r="U163">
            <v>0</v>
          </cell>
          <cell r="V163">
            <v>4834.45</v>
          </cell>
          <cell r="W163">
            <v>26579.55</v>
          </cell>
          <cell r="X163">
            <v>0</v>
          </cell>
          <cell r="Z163">
            <v>15.38</v>
          </cell>
          <cell r="AA163">
            <v>4834.45</v>
          </cell>
          <cell r="AB163">
            <v>1208.6125</v>
          </cell>
          <cell r="AC163">
            <v>14503.349999999999</v>
          </cell>
          <cell r="AE163">
            <v>31414</v>
          </cell>
          <cell r="AF163">
            <v>1.053</v>
          </cell>
          <cell r="AG163">
            <v>1.049</v>
          </cell>
          <cell r="AH163">
            <v>1.047</v>
          </cell>
          <cell r="AI163">
            <v>31414</v>
          </cell>
          <cell r="AJ163">
            <v>0</v>
          </cell>
          <cell r="AK163">
            <v>31414</v>
          </cell>
          <cell r="AL163">
            <v>33078.941999999995</v>
          </cell>
        </row>
        <row r="164">
          <cell r="R164" t="str">
            <v>MS: SOC CONTR - BARGAINING COUNCIL</v>
          </cell>
          <cell r="S164">
            <v>777</v>
          </cell>
          <cell r="T164">
            <v>43.2</v>
          </cell>
          <cell r="U164">
            <v>0</v>
          </cell>
          <cell r="V164">
            <v>162</v>
          </cell>
          <cell r="W164">
            <v>615</v>
          </cell>
          <cell r="X164">
            <v>0</v>
          </cell>
          <cell r="Z164">
            <v>20.84</v>
          </cell>
          <cell r="AA164">
            <v>162</v>
          </cell>
          <cell r="AB164">
            <v>40.5</v>
          </cell>
          <cell r="AC164">
            <v>486</v>
          </cell>
          <cell r="AE164">
            <v>777</v>
          </cell>
          <cell r="AF164">
            <v>1.053</v>
          </cell>
          <cell r="AG164">
            <v>1.049</v>
          </cell>
          <cell r="AH164">
            <v>1.047</v>
          </cell>
          <cell r="AI164">
            <v>777</v>
          </cell>
          <cell r="AJ164">
            <v>0</v>
          </cell>
          <cell r="AK164">
            <v>777</v>
          </cell>
          <cell r="AL164">
            <v>754.9816570521617</v>
          </cell>
        </row>
        <row r="165">
          <cell r="R165" t="str">
            <v>MS: SOC CONTR - GROUP LIFE INSURANCE</v>
          </cell>
          <cell r="S165">
            <v>51056</v>
          </cell>
          <cell r="T165">
            <v>2063.2</v>
          </cell>
          <cell r="U165">
            <v>0</v>
          </cell>
          <cell r="V165">
            <v>7939.48</v>
          </cell>
          <cell r="W165">
            <v>43116.52</v>
          </cell>
          <cell r="X165">
            <v>0</v>
          </cell>
          <cell r="Z165">
            <v>15.55</v>
          </cell>
          <cell r="AA165">
            <v>7939.48</v>
          </cell>
          <cell r="AB165">
            <v>1984.87</v>
          </cell>
          <cell r="AC165">
            <v>23818.44</v>
          </cell>
          <cell r="AE165">
            <v>51056</v>
          </cell>
          <cell r="AF165">
            <v>1.053</v>
          </cell>
          <cell r="AG165">
            <v>1.049</v>
          </cell>
          <cell r="AH165">
            <v>1.047</v>
          </cell>
          <cell r="AI165">
            <v>51056</v>
          </cell>
          <cell r="AJ165">
            <v>0</v>
          </cell>
          <cell r="AK165">
            <v>51056</v>
          </cell>
          <cell r="AL165">
            <v>53832.085427437516</v>
          </cell>
        </row>
        <row r="166">
          <cell r="R166" t="str">
            <v>MS: SOC CONTR - MEDICAL</v>
          </cell>
          <cell r="S166">
            <v>360161</v>
          </cell>
          <cell r="T166">
            <v>14653.2</v>
          </cell>
          <cell r="U166">
            <v>0</v>
          </cell>
          <cell r="V166">
            <v>55492.2</v>
          </cell>
          <cell r="W166">
            <v>304668.8</v>
          </cell>
          <cell r="X166">
            <v>0</v>
          </cell>
          <cell r="Z166">
            <v>15.4</v>
          </cell>
          <cell r="AA166">
            <v>55492.2</v>
          </cell>
          <cell r="AB166">
            <v>13873.05</v>
          </cell>
          <cell r="AC166">
            <v>166476.59999999998</v>
          </cell>
          <cell r="AE166">
            <v>360161</v>
          </cell>
          <cell r="AF166">
            <v>1.053</v>
          </cell>
          <cell r="AG166">
            <v>1.049</v>
          </cell>
          <cell r="AH166">
            <v>1.047</v>
          </cell>
          <cell r="AI166">
            <v>360161</v>
          </cell>
          <cell r="AJ166">
            <v>0</v>
          </cell>
          <cell r="AK166">
            <v>360161</v>
          </cell>
          <cell r="AL166">
            <v>350017.8848944605</v>
          </cell>
        </row>
        <row r="167">
          <cell r="R167" t="str">
            <v>MS: SOC CONTR - PENSION</v>
          </cell>
          <cell r="S167">
            <v>542692</v>
          </cell>
          <cell r="T167">
            <v>34944.5</v>
          </cell>
          <cell r="U167">
            <v>0</v>
          </cell>
          <cell r="V167">
            <v>132388.52</v>
          </cell>
          <cell r="W167">
            <v>410303.48</v>
          </cell>
          <cell r="X167">
            <v>0</v>
          </cell>
          <cell r="Z167">
            <v>24.39</v>
          </cell>
          <cell r="AA167">
            <v>132388.52</v>
          </cell>
          <cell r="AB167">
            <v>33097.13</v>
          </cell>
          <cell r="AC167">
            <v>397165.55999999994</v>
          </cell>
          <cell r="AE167">
            <v>542692</v>
          </cell>
          <cell r="AF167">
            <v>1.053</v>
          </cell>
          <cell r="AG167">
            <v>1.049</v>
          </cell>
          <cell r="AH167">
            <v>1.047</v>
          </cell>
          <cell r="AI167">
            <v>542692</v>
          </cell>
          <cell r="AJ167">
            <v>0</v>
          </cell>
          <cell r="AK167">
            <v>542692</v>
          </cell>
          <cell r="AL167">
            <v>555854.7335278833</v>
          </cell>
        </row>
        <row r="168">
          <cell r="R168" t="str">
            <v>MS: SOC CONTR - UNEMPLOYMENT INSUR FUND</v>
          </cell>
          <cell r="S168">
            <v>13365</v>
          </cell>
          <cell r="T168">
            <v>708.48</v>
          </cell>
          <cell r="U168">
            <v>0</v>
          </cell>
          <cell r="V168">
            <v>2656.8</v>
          </cell>
          <cell r="W168">
            <v>10708.2</v>
          </cell>
          <cell r="X168">
            <v>0</v>
          </cell>
          <cell r="Z168">
            <v>19.87</v>
          </cell>
          <cell r="AA168">
            <v>2656.8</v>
          </cell>
          <cell r="AB168">
            <v>664.2</v>
          </cell>
          <cell r="AC168">
            <v>7970.400000000001</v>
          </cell>
          <cell r="AE168">
            <v>13365</v>
          </cell>
          <cell r="AF168">
            <v>1.053</v>
          </cell>
          <cell r="AG168">
            <v>1.049</v>
          </cell>
          <cell r="AH168">
            <v>1.047</v>
          </cell>
          <cell r="AI168">
            <v>13365</v>
          </cell>
          <cell r="AJ168">
            <v>0</v>
          </cell>
          <cell r="AK168">
            <v>13365</v>
          </cell>
          <cell r="AL168">
            <v>12381.69917565545</v>
          </cell>
        </row>
        <row r="169">
          <cell r="R169" t="str">
            <v>OC: COMM - PHONE FAX TELEGRAPH &amp; TELEX</v>
          </cell>
          <cell r="S169">
            <v>3491400</v>
          </cell>
          <cell r="T169">
            <v>542688.01</v>
          </cell>
          <cell r="U169">
            <v>0</v>
          </cell>
          <cell r="V169">
            <v>2136826.35</v>
          </cell>
          <cell r="W169">
            <v>1354573.65</v>
          </cell>
          <cell r="X169">
            <v>2320002.95</v>
          </cell>
          <cell r="Z169">
            <v>61.2</v>
          </cell>
          <cell r="AA169">
            <v>2136826.35</v>
          </cell>
          <cell r="AB169">
            <v>534206.5875</v>
          </cell>
          <cell r="AC169">
            <v>6410479.050000001</v>
          </cell>
          <cell r="AD169">
            <v>2338265</v>
          </cell>
          <cell r="AE169">
            <v>5829665</v>
          </cell>
          <cell r="AF169">
            <v>1.047</v>
          </cell>
          <cell r="AG169">
            <v>1.046</v>
          </cell>
          <cell r="AH169">
            <v>1.046</v>
          </cell>
          <cell r="AI169">
            <v>5829665</v>
          </cell>
          <cell r="AJ169">
            <v>0</v>
          </cell>
          <cell r="AK169">
            <v>3800000</v>
          </cell>
          <cell r="AL169">
            <v>3800000</v>
          </cell>
        </row>
        <row r="170">
          <cell r="R170" t="str">
            <v>OC: EXT COM SERV PROV - INTERNET CHAR (O</v>
          </cell>
          <cell r="S170">
            <v>7200000</v>
          </cell>
          <cell r="T170">
            <v>0</v>
          </cell>
          <cell r="U170">
            <v>0</v>
          </cell>
          <cell r="V170">
            <v>0</v>
          </cell>
          <cell r="W170">
            <v>7200000</v>
          </cell>
          <cell r="X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1.047</v>
          </cell>
          <cell r="AG170">
            <v>1.046</v>
          </cell>
          <cell r="AH170">
            <v>1.046</v>
          </cell>
          <cell r="AI170">
            <v>7200000</v>
          </cell>
          <cell r="AJ170">
            <v>-7200000</v>
          </cell>
          <cell r="AK170">
            <v>3500000</v>
          </cell>
          <cell r="AL170">
            <v>3500000</v>
          </cell>
        </row>
        <row r="171">
          <cell r="R171" t="str">
            <v>OC: EXT COM SERV PROV - S/WARE LICENCES</v>
          </cell>
          <cell r="S171">
            <v>4966405</v>
          </cell>
          <cell r="T171">
            <v>0</v>
          </cell>
          <cell r="U171">
            <v>0</v>
          </cell>
          <cell r="V171">
            <v>0</v>
          </cell>
          <cell r="W171">
            <v>4966405</v>
          </cell>
          <cell r="X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1.047</v>
          </cell>
          <cell r="AG171">
            <v>1.046</v>
          </cell>
          <cell r="AH171">
            <v>1.046</v>
          </cell>
          <cell r="AI171">
            <v>4966405</v>
          </cell>
          <cell r="AJ171">
            <v>-4966405</v>
          </cell>
          <cell r="AK171">
            <v>0</v>
          </cell>
          <cell r="AL171">
            <v>0</v>
          </cell>
        </row>
        <row r="172">
          <cell r="R172" t="str">
            <v>OC: EXT COM SERV PROV - S/WARE LICENCES</v>
          </cell>
          <cell r="S172">
            <v>12580511</v>
          </cell>
          <cell r="T172">
            <v>1039341.31</v>
          </cell>
          <cell r="U172">
            <v>0</v>
          </cell>
          <cell r="V172">
            <v>2764377.72</v>
          </cell>
          <cell r="W172">
            <v>9816133.28</v>
          </cell>
          <cell r="X172">
            <v>7259893.100000001</v>
          </cell>
          <cell r="Z172">
            <v>21.97</v>
          </cell>
          <cell r="AA172">
            <v>2764377.72</v>
          </cell>
          <cell r="AB172">
            <v>691094.43</v>
          </cell>
          <cell r="AC172">
            <v>8293133.16</v>
          </cell>
          <cell r="AE172">
            <v>12580511</v>
          </cell>
          <cell r="AF172">
            <v>1.047</v>
          </cell>
          <cell r="AG172">
            <v>1.046</v>
          </cell>
          <cell r="AH172">
            <v>1.046</v>
          </cell>
          <cell r="AI172">
            <v>12580511</v>
          </cell>
          <cell r="AJ172">
            <v>0</v>
          </cell>
          <cell r="AK172">
            <v>14000000</v>
          </cell>
          <cell r="AL172">
            <v>14000000</v>
          </cell>
        </row>
        <row r="173">
          <cell r="R173" t="str">
            <v>OC: SKILLS DEVELOPMENT FUND LEVY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E173">
            <v>0</v>
          </cell>
          <cell r="AF173">
            <v>1.047</v>
          </cell>
          <cell r="AG173">
            <v>1.046</v>
          </cell>
          <cell r="AH173">
            <v>1.046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R174" t="str">
            <v>OC: T&amp;S DOM - ACCOMMODATION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15000</v>
          </cell>
          <cell r="AE174">
            <v>15000</v>
          </cell>
          <cell r="AF174">
            <v>1.047</v>
          </cell>
          <cell r="AG174">
            <v>1.046</v>
          </cell>
          <cell r="AH174">
            <v>1.046</v>
          </cell>
          <cell r="AI174">
            <v>15000</v>
          </cell>
          <cell r="AJ174">
            <v>0</v>
          </cell>
          <cell r="AK174">
            <v>100000</v>
          </cell>
          <cell r="AL174">
            <v>100000</v>
          </cell>
        </row>
        <row r="175">
          <cell r="R175" t="str">
            <v>OC: T&amp;S DOM - DAILY ALLOWANCE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E175">
            <v>0</v>
          </cell>
          <cell r="AF175">
            <v>1.047</v>
          </cell>
          <cell r="AG175">
            <v>1.046</v>
          </cell>
          <cell r="AH175">
            <v>1.046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R176" t="str">
            <v>OC: T&amp;S DOM TRP - WITHOUT OPR CAR RENTAL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15000</v>
          </cell>
          <cell r="AE176">
            <v>15000</v>
          </cell>
          <cell r="AF176">
            <v>1.047</v>
          </cell>
          <cell r="AG176">
            <v>1.046</v>
          </cell>
          <cell r="AH176">
            <v>1.046</v>
          </cell>
          <cell r="AI176">
            <v>15000</v>
          </cell>
          <cell r="AJ176">
            <v>0</v>
          </cell>
          <cell r="AK176">
            <v>100000</v>
          </cell>
          <cell r="AL176">
            <v>100000</v>
          </cell>
        </row>
        <row r="177">
          <cell r="R177" t="str">
            <v>OC: T&amp;S DOM PUB TRP - AIR TRANSPORT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15000</v>
          </cell>
          <cell r="AE177">
            <v>15000</v>
          </cell>
          <cell r="AF177">
            <v>1.047</v>
          </cell>
          <cell r="AG177">
            <v>1.046</v>
          </cell>
          <cell r="AH177">
            <v>1.046</v>
          </cell>
          <cell r="AI177">
            <v>15000</v>
          </cell>
          <cell r="AJ177">
            <v>0</v>
          </cell>
          <cell r="AK177">
            <v>100000</v>
          </cell>
          <cell r="AL177">
            <v>100000</v>
          </cell>
        </row>
        <row r="178">
          <cell r="R178" t="str">
            <v>OPR LEASES: MACHINERY &amp; EQUIPMENT</v>
          </cell>
          <cell r="S178">
            <v>2229052</v>
          </cell>
          <cell r="T178">
            <v>466730.57</v>
          </cell>
          <cell r="U178">
            <v>0</v>
          </cell>
          <cell r="V178">
            <v>1136585.13</v>
          </cell>
          <cell r="W178">
            <v>1092466.87</v>
          </cell>
          <cell r="X178">
            <v>1130054.0299999998</v>
          </cell>
          <cell r="Z178">
            <v>50.98</v>
          </cell>
          <cell r="AA178">
            <v>1136585.13</v>
          </cell>
          <cell r="AB178">
            <v>284146.2825</v>
          </cell>
          <cell r="AC178">
            <v>3409755.3899999997</v>
          </cell>
          <cell r="AD178">
            <v>1800000</v>
          </cell>
          <cell r="AE178">
            <v>4029052</v>
          </cell>
          <cell r="AF178">
            <v>1.047</v>
          </cell>
          <cell r="AG178">
            <v>1.046</v>
          </cell>
          <cell r="AH178">
            <v>1.046</v>
          </cell>
          <cell r="AI178">
            <v>4029052</v>
          </cell>
          <cell r="AJ178">
            <v>0</v>
          </cell>
          <cell r="AK178">
            <v>3900000</v>
          </cell>
          <cell r="AL178">
            <v>3900000</v>
          </cell>
        </row>
        <row r="179">
          <cell r="R179" t="str">
            <v>MS: SAL &amp; ALL: BASIC SALARY &amp; WAGES</v>
          </cell>
          <cell r="S179">
            <v>518609</v>
          </cell>
          <cell r="T179">
            <v>45355.48</v>
          </cell>
          <cell r="U179">
            <v>0</v>
          </cell>
          <cell r="V179">
            <v>180598.07</v>
          </cell>
          <cell r="W179">
            <v>338010.93</v>
          </cell>
          <cell r="X179">
            <v>0</v>
          </cell>
          <cell r="Z179">
            <v>34.82</v>
          </cell>
          <cell r="AA179">
            <v>180598.07</v>
          </cell>
          <cell r="AB179">
            <v>45149.5175</v>
          </cell>
          <cell r="AC179">
            <v>541794.21</v>
          </cell>
          <cell r="AE179">
            <v>518609</v>
          </cell>
          <cell r="AF179">
            <v>1.053</v>
          </cell>
          <cell r="AG179">
            <v>1.049</v>
          </cell>
          <cell r="AH179">
            <v>1.047</v>
          </cell>
          <cell r="AI179">
            <v>518609</v>
          </cell>
          <cell r="AJ179">
            <v>0</v>
          </cell>
          <cell r="AK179">
            <v>0</v>
          </cell>
          <cell r="AL179">
            <v>0</v>
          </cell>
        </row>
        <row r="180">
          <cell r="R180" t="str">
            <v>MS: ALL - CELLULAR &amp; TELEPHONE</v>
          </cell>
          <cell r="S180">
            <v>0</v>
          </cell>
          <cell r="T180">
            <v>750</v>
          </cell>
          <cell r="U180">
            <v>0</v>
          </cell>
          <cell r="V180">
            <v>3000</v>
          </cell>
          <cell r="W180">
            <v>-3000</v>
          </cell>
          <cell r="X180">
            <v>0</v>
          </cell>
          <cell r="Z180">
            <v>0</v>
          </cell>
          <cell r="AA180">
            <v>3000</v>
          </cell>
          <cell r="AB180">
            <v>750</v>
          </cell>
          <cell r="AC180">
            <v>9000</v>
          </cell>
          <cell r="AE180">
            <v>0</v>
          </cell>
          <cell r="AF180">
            <v>1.053</v>
          </cell>
          <cell r="AG180">
            <v>1.049</v>
          </cell>
          <cell r="AH180">
            <v>1.047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R181" t="str">
            <v>MS: HB &amp; INC: HOUSING BENEFITS</v>
          </cell>
          <cell r="S181">
            <v>12130</v>
          </cell>
          <cell r="T181">
            <v>1011.77</v>
          </cell>
          <cell r="U181">
            <v>0</v>
          </cell>
          <cell r="V181">
            <v>4047.08</v>
          </cell>
          <cell r="W181">
            <v>8082.92</v>
          </cell>
          <cell r="X181">
            <v>0</v>
          </cell>
          <cell r="Z181">
            <v>33.36</v>
          </cell>
          <cell r="AA181">
            <v>4047.08</v>
          </cell>
          <cell r="AB181">
            <v>1011.77</v>
          </cell>
          <cell r="AC181">
            <v>12141.24</v>
          </cell>
          <cell r="AE181">
            <v>12130</v>
          </cell>
          <cell r="AF181">
            <v>1.053</v>
          </cell>
          <cell r="AG181">
            <v>1.049</v>
          </cell>
          <cell r="AH181">
            <v>1.047</v>
          </cell>
          <cell r="AI181">
            <v>12130</v>
          </cell>
          <cell r="AJ181">
            <v>0</v>
          </cell>
          <cell r="AK181">
            <v>12130</v>
          </cell>
          <cell r="AL181">
            <v>0</v>
          </cell>
        </row>
        <row r="182">
          <cell r="R182" t="str">
            <v>MS: ALL - TRAVEL OR MOTOR VEHICLE (SUBS</v>
          </cell>
          <cell r="S182">
            <v>16158</v>
          </cell>
          <cell r="T182">
            <v>21475.65</v>
          </cell>
          <cell r="U182">
            <v>0</v>
          </cell>
          <cell r="V182">
            <v>87103.65</v>
          </cell>
          <cell r="W182">
            <v>-70945.65</v>
          </cell>
          <cell r="X182">
            <v>0</v>
          </cell>
          <cell r="Z182">
            <v>539.07</v>
          </cell>
          <cell r="AA182">
            <v>87103.65</v>
          </cell>
          <cell r="AB182">
            <v>21775.9125</v>
          </cell>
          <cell r="AC182">
            <v>261310.94999999998</v>
          </cell>
          <cell r="AE182">
            <v>16158</v>
          </cell>
          <cell r="AF182">
            <v>1.053</v>
          </cell>
          <cell r="AG182">
            <v>1.049</v>
          </cell>
          <cell r="AH182">
            <v>1.047</v>
          </cell>
          <cell r="AI182">
            <v>16158</v>
          </cell>
          <cell r="AJ182">
            <v>0</v>
          </cell>
          <cell r="AK182">
            <v>16158</v>
          </cell>
          <cell r="AL182">
            <v>0</v>
          </cell>
        </row>
        <row r="183">
          <cell r="R183" t="str">
            <v>MS: SRB - ACTING ALLOWANCE</v>
          </cell>
          <cell r="S183">
            <v>0</v>
          </cell>
          <cell r="T183">
            <v>17812</v>
          </cell>
          <cell r="U183">
            <v>0</v>
          </cell>
          <cell r="V183">
            <v>72515</v>
          </cell>
          <cell r="W183">
            <v>-72515</v>
          </cell>
          <cell r="X183">
            <v>0</v>
          </cell>
          <cell r="Z183">
            <v>0</v>
          </cell>
          <cell r="AA183">
            <v>72515</v>
          </cell>
          <cell r="AB183">
            <v>18128.75</v>
          </cell>
          <cell r="AC183">
            <v>217545</v>
          </cell>
          <cell r="AE183">
            <v>0</v>
          </cell>
          <cell r="AF183">
            <v>1.047</v>
          </cell>
          <cell r="AG183">
            <v>1.046</v>
          </cell>
          <cell r="AH183">
            <v>1.046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R184" t="str">
            <v>MS: SRB - ANNUAL BONUS</v>
          </cell>
          <cell r="S184">
            <v>43217</v>
          </cell>
          <cell r="T184">
            <v>0</v>
          </cell>
          <cell r="U184">
            <v>0</v>
          </cell>
          <cell r="V184">
            <v>43259</v>
          </cell>
          <cell r="W184">
            <v>-42</v>
          </cell>
          <cell r="X184">
            <v>0</v>
          </cell>
          <cell r="Z184">
            <v>100.09</v>
          </cell>
          <cell r="AA184">
            <v>43259</v>
          </cell>
          <cell r="AB184">
            <v>10814.75</v>
          </cell>
          <cell r="AC184">
            <v>129777</v>
          </cell>
          <cell r="AE184">
            <v>43217</v>
          </cell>
          <cell r="AF184">
            <v>1.053</v>
          </cell>
          <cell r="AG184">
            <v>1.049</v>
          </cell>
          <cell r="AH184">
            <v>1.047</v>
          </cell>
          <cell r="AI184">
            <v>43217</v>
          </cell>
          <cell r="AJ184">
            <v>0</v>
          </cell>
          <cell r="AK184">
            <v>43217</v>
          </cell>
          <cell r="AL184">
            <v>0</v>
          </cell>
        </row>
        <row r="185">
          <cell r="R185" t="str">
            <v>MS: SOC CONTR - BARGAINING COUNCIL</v>
          </cell>
          <cell r="S185">
            <v>130</v>
          </cell>
          <cell r="T185">
            <v>10.8</v>
          </cell>
          <cell r="U185">
            <v>0</v>
          </cell>
          <cell r="V185">
            <v>43.2</v>
          </cell>
          <cell r="W185">
            <v>86.8</v>
          </cell>
          <cell r="X185">
            <v>0</v>
          </cell>
          <cell r="Z185">
            <v>33.23</v>
          </cell>
          <cell r="AA185">
            <v>43.2</v>
          </cell>
          <cell r="AB185">
            <v>10.8</v>
          </cell>
          <cell r="AC185">
            <v>129.60000000000002</v>
          </cell>
          <cell r="AE185">
            <v>130</v>
          </cell>
          <cell r="AF185">
            <v>1.053</v>
          </cell>
          <cell r="AG185">
            <v>1.049</v>
          </cell>
          <cell r="AH185">
            <v>1.047</v>
          </cell>
          <cell r="AI185">
            <v>130</v>
          </cell>
          <cell r="AJ185">
            <v>0</v>
          </cell>
          <cell r="AK185">
            <v>130</v>
          </cell>
          <cell r="AL185">
            <v>0</v>
          </cell>
        </row>
        <row r="186">
          <cell r="R186" t="str">
            <v>MS: SOC CONTR - GROUP LIFE INSURANCE</v>
          </cell>
          <cell r="S186">
            <v>8816</v>
          </cell>
          <cell r="T186">
            <v>0</v>
          </cell>
          <cell r="U186">
            <v>0</v>
          </cell>
          <cell r="V186">
            <v>0</v>
          </cell>
          <cell r="W186">
            <v>8816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8816</v>
          </cell>
          <cell r="AF186">
            <v>1.053</v>
          </cell>
          <cell r="AG186">
            <v>1.049</v>
          </cell>
          <cell r="AH186">
            <v>1.047</v>
          </cell>
          <cell r="AI186">
            <v>8816</v>
          </cell>
          <cell r="AJ186">
            <v>0</v>
          </cell>
          <cell r="AK186">
            <v>8816</v>
          </cell>
          <cell r="AL186">
            <v>0</v>
          </cell>
        </row>
        <row r="187">
          <cell r="R187" t="str">
            <v>MS: SOC CONTR - MEDICAL</v>
          </cell>
          <cell r="S187">
            <v>60027</v>
          </cell>
          <cell r="T187">
            <v>5007</v>
          </cell>
          <cell r="U187">
            <v>0</v>
          </cell>
          <cell r="V187">
            <v>20028</v>
          </cell>
          <cell r="W187">
            <v>39999</v>
          </cell>
          <cell r="X187">
            <v>0</v>
          </cell>
          <cell r="Z187">
            <v>33.36</v>
          </cell>
          <cell r="AA187">
            <v>20028</v>
          </cell>
          <cell r="AB187">
            <v>5007</v>
          </cell>
          <cell r="AC187">
            <v>60084</v>
          </cell>
          <cell r="AE187">
            <v>60027</v>
          </cell>
          <cell r="AF187">
            <v>1.053</v>
          </cell>
          <cell r="AG187">
            <v>1.049</v>
          </cell>
          <cell r="AH187">
            <v>1.047</v>
          </cell>
          <cell r="AI187">
            <v>60027</v>
          </cell>
          <cell r="AJ187">
            <v>0</v>
          </cell>
          <cell r="AK187">
            <v>60027</v>
          </cell>
          <cell r="AL187">
            <v>0</v>
          </cell>
        </row>
        <row r="188">
          <cell r="R188" t="str">
            <v>MS: SOC CONTR - PENSION</v>
          </cell>
          <cell r="S188">
            <v>93713</v>
          </cell>
          <cell r="T188">
            <v>8014.68</v>
          </cell>
          <cell r="U188">
            <v>0</v>
          </cell>
          <cell r="V188">
            <v>31830.66</v>
          </cell>
          <cell r="W188">
            <v>61882.34</v>
          </cell>
          <cell r="X188">
            <v>0</v>
          </cell>
          <cell r="Z188">
            <v>33.96</v>
          </cell>
          <cell r="AA188">
            <v>31830.66</v>
          </cell>
          <cell r="AB188">
            <v>7957.665</v>
          </cell>
          <cell r="AC188">
            <v>95491.98</v>
          </cell>
          <cell r="AE188">
            <v>93713</v>
          </cell>
          <cell r="AF188">
            <v>1.053</v>
          </cell>
          <cell r="AG188">
            <v>1.049</v>
          </cell>
          <cell r="AH188">
            <v>1.047</v>
          </cell>
          <cell r="AI188">
            <v>93713</v>
          </cell>
          <cell r="AJ188">
            <v>0</v>
          </cell>
          <cell r="AK188">
            <v>93713</v>
          </cell>
          <cell r="AL188">
            <v>0</v>
          </cell>
        </row>
        <row r="189">
          <cell r="R189" t="str">
            <v>MS: SOC CONTR - UNEMPLOYMENT INSUR FUND</v>
          </cell>
          <cell r="S189">
            <v>2227</v>
          </cell>
          <cell r="T189">
            <v>177.12</v>
          </cell>
          <cell r="U189">
            <v>0</v>
          </cell>
          <cell r="V189">
            <v>708.48</v>
          </cell>
          <cell r="W189">
            <v>1518.52</v>
          </cell>
          <cell r="X189">
            <v>0</v>
          </cell>
          <cell r="Z189">
            <v>31.81</v>
          </cell>
          <cell r="AA189">
            <v>708.48</v>
          </cell>
          <cell r="AB189">
            <v>177.12</v>
          </cell>
          <cell r="AC189">
            <v>2125.44</v>
          </cell>
          <cell r="AE189">
            <v>2227</v>
          </cell>
          <cell r="AF189">
            <v>1.053</v>
          </cell>
          <cell r="AG189">
            <v>1.049</v>
          </cell>
          <cell r="AH189">
            <v>1.047</v>
          </cell>
          <cell r="AI189">
            <v>2227</v>
          </cell>
          <cell r="AJ189">
            <v>0</v>
          </cell>
          <cell r="AK189">
            <v>2227</v>
          </cell>
          <cell r="AL189">
            <v>0</v>
          </cell>
        </row>
        <row r="190">
          <cell r="R190" t="str">
            <v>C&amp;PS: LEGAL COST ADVICE &amp; LITIGATION</v>
          </cell>
          <cell r="S190">
            <v>1500000</v>
          </cell>
          <cell r="T190">
            <v>0</v>
          </cell>
          <cell r="U190">
            <v>0</v>
          </cell>
          <cell r="V190">
            <v>1225984.74</v>
          </cell>
          <cell r="W190">
            <v>274015.26</v>
          </cell>
          <cell r="X190">
            <v>338656.98</v>
          </cell>
          <cell r="Z190">
            <v>81.73</v>
          </cell>
          <cell r="AA190">
            <v>1225984.74</v>
          </cell>
          <cell r="AB190">
            <v>306496.185</v>
          </cell>
          <cell r="AC190">
            <v>3677954.2199999997</v>
          </cell>
          <cell r="AD190">
            <v>0</v>
          </cell>
          <cell r="AE190">
            <v>1500000</v>
          </cell>
          <cell r="AF190">
            <v>1.047</v>
          </cell>
          <cell r="AG190">
            <v>1.046</v>
          </cell>
          <cell r="AH190">
            <v>1.046</v>
          </cell>
          <cell r="AI190">
            <v>1500000</v>
          </cell>
          <cell r="AJ190">
            <v>0</v>
          </cell>
          <cell r="AK190">
            <v>7000000</v>
          </cell>
          <cell r="AL190">
            <v>7000000</v>
          </cell>
        </row>
        <row r="191">
          <cell r="R191" t="str">
            <v>C&amp;PS: LEGAL COST ADVICE &amp; LITIGATION(OTH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E191">
            <v>0</v>
          </cell>
          <cell r="AF191">
            <v>1.047</v>
          </cell>
          <cell r="AG191">
            <v>1.046</v>
          </cell>
          <cell r="AH191">
            <v>1.046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R192" t="str">
            <v>OC: SKILLS DEVELOPMENT FUND LEVY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1.047</v>
          </cell>
          <cell r="AG192">
            <v>1.046</v>
          </cell>
          <cell r="AH192">
            <v>1.046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R193" t="str">
            <v>INVENTORY - MATERIALS &amp; SUPPLIES(PRINT&amp;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E193">
            <v>0</v>
          </cell>
          <cell r="AF193">
            <v>1.047</v>
          </cell>
          <cell r="AG193">
            <v>1.046</v>
          </cell>
          <cell r="AH193">
            <v>1.046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R194" t="str">
            <v>SM CFO: SAL &amp; ALL -  BASIC SALARY</v>
          </cell>
          <cell r="S194">
            <v>1751036</v>
          </cell>
          <cell r="T194">
            <v>0</v>
          </cell>
          <cell r="U194">
            <v>0</v>
          </cell>
          <cell r="V194">
            <v>0</v>
          </cell>
          <cell r="W194">
            <v>1751036</v>
          </cell>
          <cell r="X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1751036</v>
          </cell>
          <cell r="AF194">
            <v>1.053</v>
          </cell>
          <cell r="AG194">
            <v>1.049</v>
          </cell>
          <cell r="AH194">
            <v>1.047</v>
          </cell>
          <cell r="AI194">
            <v>1751036</v>
          </cell>
          <cell r="AJ194">
            <v>0</v>
          </cell>
          <cell r="AK194">
            <v>1751036</v>
          </cell>
          <cell r="AL194">
            <v>1681374.591</v>
          </cell>
        </row>
        <row r="195">
          <cell r="R195" t="str">
            <v>SM CFO: ALLOW - CELLULAR &amp; TELEPHONE</v>
          </cell>
          <cell r="S195">
            <v>15091</v>
          </cell>
          <cell r="T195">
            <v>1000</v>
          </cell>
          <cell r="U195">
            <v>0</v>
          </cell>
          <cell r="V195">
            <v>4700</v>
          </cell>
          <cell r="W195">
            <v>10391</v>
          </cell>
          <cell r="X195">
            <v>0</v>
          </cell>
          <cell r="Z195">
            <v>31.14</v>
          </cell>
          <cell r="AA195">
            <v>4700</v>
          </cell>
          <cell r="AB195">
            <v>1175</v>
          </cell>
          <cell r="AC195">
            <v>14100</v>
          </cell>
          <cell r="AE195">
            <v>15091</v>
          </cell>
          <cell r="AF195">
            <v>1.053</v>
          </cell>
          <cell r="AG195">
            <v>1.049</v>
          </cell>
          <cell r="AH195">
            <v>1.047</v>
          </cell>
          <cell r="AI195">
            <v>15091</v>
          </cell>
          <cell r="AJ195">
            <v>0</v>
          </cell>
          <cell r="AK195">
            <v>15091</v>
          </cell>
          <cell r="AL195">
            <v>15163.2</v>
          </cell>
        </row>
        <row r="196">
          <cell r="R196" t="str">
            <v>SM CFO: ALLOW - TRAVEL OR MOTOR VEHICLE</v>
          </cell>
          <cell r="S196">
            <v>0</v>
          </cell>
          <cell r="T196">
            <v>131120.66</v>
          </cell>
          <cell r="U196">
            <v>0</v>
          </cell>
          <cell r="V196">
            <v>524482.64</v>
          </cell>
          <cell r="W196">
            <v>-524482.64</v>
          </cell>
          <cell r="X196">
            <v>0</v>
          </cell>
          <cell r="Z196">
            <v>0</v>
          </cell>
          <cell r="AA196">
            <v>524482.64</v>
          </cell>
          <cell r="AB196">
            <v>131120.66</v>
          </cell>
          <cell r="AC196">
            <v>1573447.92</v>
          </cell>
          <cell r="AE196">
            <v>0</v>
          </cell>
          <cell r="AF196">
            <v>1.053</v>
          </cell>
          <cell r="AG196">
            <v>1.049</v>
          </cell>
          <cell r="AH196">
            <v>1.047</v>
          </cell>
          <cell r="AI196">
            <v>0</v>
          </cell>
          <cell r="AJ196">
            <v>0</v>
          </cell>
          <cell r="AK196">
            <v>0</v>
          </cell>
          <cell r="AL196">
            <v>726570</v>
          </cell>
        </row>
        <row r="197">
          <cell r="R197" t="str">
            <v>SM MM: SOC CONTR: UIF</v>
          </cell>
          <cell r="S197">
            <v>0</v>
          </cell>
          <cell r="T197">
            <v>177.12</v>
          </cell>
          <cell r="U197">
            <v>0</v>
          </cell>
          <cell r="V197">
            <v>708.48</v>
          </cell>
          <cell r="W197">
            <v>-708.48</v>
          </cell>
          <cell r="X197">
            <v>0</v>
          </cell>
          <cell r="Z197">
            <v>0</v>
          </cell>
          <cell r="AA197">
            <v>708.48</v>
          </cell>
          <cell r="AB197">
            <v>177.12</v>
          </cell>
          <cell r="AC197">
            <v>2125.44</v>
          </cell>
          <cell r="AE197">
            <v>0</v>
          </cell>
          <cell r="AF197">
            <v>1.053</v>
          </cell>
          <cell r="AG197">
            <v>1.049</v>
          </cell>
          <cell r="AH197">
            <v>1.047</v>
          </cell>
          <cell r="AI197">
            <v>0</v>
          </cell>
          <cell r="AJ197">
            <v>0</v>
          </cell>
          <cell r="AK197">
            <v>0</v>
          </cell>
          <cell r="AL197">
            <v>6714.2649599999995</v>
          </cell>
        </row>
        <row r="198">
          <cell r="R198" t="str">
            <v>SM CFO: SOC CONTR: MEDICAL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E198">
            <v>0</v>
          </cell>
          <cell r="AF198">
            <v>1.047</v>
          </cell>
          <cell r="AG198">
            <v>1.046</v>
          </cell>
          <cell r="AH198">
            <v>1.046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R199" t="str">
            <v>SM CFO: SOC CONTR: PENSION FUNDS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E199">
            <v>0</v>
          </cell>
          <cell r="AF199">
            <v>1.047</v>
          </cell>
          <cell r="AG199">
            <v>1.046</v>
          </cell>
          <cell r="AH199">
            <v>1.046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R200" t="str">
            <v>MS: SAL &amp; ALL: BASIC SALARY &amp; WAGES</v>
          </cell>
          <cell r="S200">
            <v>634132</v>
          </cell>
          <cell r="T200">
            <v>54877.53</v>
          </cell>
          <cell r="U200">
            <v>0</v>
          </cell>
          <cell r="V200">
            <v>219575.75</v>
          </cell>
          <cell r="W200">
            <v>414556.25</v>
          </cell>
          <cell r="X200">
            <v>0</v>
          </cell>
          <cell r="Z200">
            <v>34.62</v>
          </cell>
          <cell r="AA200">
            <v>219575.75</v>
          </cell>
          <cell r="AB200">
            <v>54893.9375</v>
          </cell>
          <cell r="AC200">
            <v>658727.25</v>
          </cell>
          <cell r="AE200">
            <v>634132</v>
          </cell>
          <cell r="AF200">
            <v>1.053</v>
          </cell>
          <cell r="AG200">
            <v>1.049</v>
          </cell>
          <cell r="AH200">
            <v>1.047</v>
          </cell>
          <cell r="AI200">
            <v>634132</v>
          </cell>
          <cell r="AJ200">
            <v>0</v>
          </cell>
          <cell r="AK200">
            <v>634132</v>
          </cell>
          <cell r="AL200">
            <v>616277.0794718224</v>
          </cell>
        </row>
        <row r="201">
          <cell r="R201" t="str">
            <v>MS: ALL - CELLULAR &amp; TELEPHONE</v>
          </cell>
          <cell r="S201">
            <v>9432</v>
          </cell>
          <cell r="T201">
            <v>750</v>
          </cell>
          <cell r="U201">
            <v>0</v>
          </cell>
          <cell r="V201">
            <v>3000</v>
          </cell>
          <cell r="W201">
            <v>6432</v>
          </cell>
          <cell r="X201">
            <v>0</v>
          </cell>
          <cell r="Z201">
            <v>31.8</v>
          </cell>
          <cell r="AA201">
            <v>3000</v>
          </cell>
          <cell r="AB201">
            <v>750</v>
          </cell>
          <cell r="AC201">
            <v>9000</v>
          </cell>
          <cell r="AE201">
            <v>9432</v>
          </cell>
          <cell r="AF201">
            <v>1.053</v>
          </cell>
          <cell r="AG201">
            <v>1.049</v>
          </cell>
          <cell r="AH201">
            <v>1.047</v>
          </cell>
          <cell r="AI201">
            <v>9432</v>
          </cell>
          <cell r="AJ201">
            <v>0</v>
          </cell>
          <cell r="AK201">
            <v>9432</v>
          </cell>
          <cell r="AL201">
            <v>8738.213623288908</v>
          </cell>
        </row>
        <row r="202">
          <cell r="R202" t="str">
            <v>MS: HB &amp; INC: HOUSING BENEFITS</v>
          </cell>
          <cell r="S202">
            <v>12130</v>
          </cell>
          <cell r="T202">
            <v>0</v>
          </cell>
          <cell r="U202">
            <v>0</v>
          </cell>
          <cell r="V202">
            <v>0</v>
          </cell>
          <cell r="W202">
            <v>12130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E202">
            <v>12130</v>
          </cell>
          <cell r="AF202">
            <v>1.053</v>
          </cell>
          <cell r="AG202">
            <v>1.049</v>
          </cell>
          <cell r="AH202">
            <v>1.047</v>
          </cell>
          <cell r="AI202">
            <v>12130</v>
          </cell>
          <cell r="AJ202">
            <v>0</v>
          </cell>
          <cell r="AK202">
            <v>12130</v>
          </cell>
          <cell r="AL202">
            <v>11788.083196846688</v>
          </cell>
        </row>
        <row r="203">
          <cell r="R203" t="str">
            <v>MS: ALL - TRAVEL OR MOTOR VEHICLE (SUBS</v>
          </cell>
          <cell r="S203">
            <v>14995</v>
          </cell>
          <cell r="T203">
            <v>20367.86</v>
          </cell>
          <cell r="U203">
            <v>0</v>
          </cell>
          <cell r="V203">
            <v>75190.21</v>
          </cell>
          <cell r="W203">
            <v>-60195.21</v>
          </cell>
          <cell r="X203">
            <v>0</v>
          </cell>
          <cell r="Z203">
            <v>501.43</v>
          </cell>
          <cell r="AA203">
            <v>75190.21</v>
          </cell>
          <cell r="AB203">
            <v>18797.5525</v>
          </cell>
          <cell r="AC203">
            <v>225570.63</v>
          </cell>
          <cell r="AE203">
            <v>14995</v>
          </cell>
          <cell r="AF203">
            <v>1.053</v>
          </cell>
          <cell r="AG203">
            <v>1.049</v>
          </cell>
          <cell r="AH203">
            <v>1.047</v>
          </cell>
          <cell r="AI203">
            <v>14995</v>
          </cell>
          <cell r="AJ203">
            <v>0</v>
          </cell>
          <cell r="AK203">
            <v>14995</v>
          </cell>
          <cell r="AL203">
            <v>176849.79278386978</v>
          </cell>
        </row>
        <row r="204">
          <cell r="R204" t="str">
            <v>MS: SRB - ACTING ALLOWANCE</v>
          </cell>
          <cell r="S204">
            <v>0</v>
          </cell>
          <cell r="T204">
            <v>0</v>
          </cell>
          <cell r="U204">
            <v>0</v>
          </cell>
          <cell r="V204">
            <v>5260.98</v>
          </cell>
          <cell r="W204">
            <v>-5260.98</v>
          </cell>
          <cell r="X204">
            <v>0</v>
          </cell>
          <cell r="Z204">
            <v>0</v>
          </cell>
          <cell r="AA204">
            <v>5260.98</v>
          </cell>
          <cell r="AB204">
            <v>1315.245</v>
          </cell>
          <cell r="AC204">
            <v>15782.939999999999</v>
          </cell>
          <cell r="AE204">
            <v>0</v>
          </cell>
          <cell r="AF204">
            <v>1.047</v>
          </cell>
          <cell r="AG204">
            <v>1.046</v>
          </cell>
          <cell r="AH204">
            <v>1.046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R205" t="str">
            <v>MS: SRB - ANNUAL BONUS</v>
          </cell>
          <cell r="S205">
            <v>52844</v>
          </cell>
          <cell r="T205">
            <v>0</v>
          </cell>
          <cell r="U205">
            <v>0</v>
          </cell>
          <cell r="V205">
            <v>0</v>
          </cell>
          <cell r="W205">
            <v>52844</v>
          </cell>
          <cell r="X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52844</v>
          </cell>
          <cell r="AF205">
            <v>1.053</v>
          </cell>
          <cell r="AG205">
            <v>1.049</v>
          </cell>
          <cell r="AH205">
            <v>1.047</v>
          </cell>
          <cell r="AI205">
            <v>52844</v>
          </cell>
          <cell r="AJ205">
            <v>0</v>
          </cell>
          <cell r="AK205">
            <v>52844</v>
          </cell>
          <cell r="AL205">
            <v>51356.42328931853</v>
          </cell>
        </row>
        <row r="206">
          <cell r="R206" t="str">
            <v>MS: SOC CONTR - BARGAINING COUNCIL</v>
          </cell>
          <cell r="S206">
            <v>130</v>
          </cell>
          <cell r="T206">
            <v>21.6</v>
          </cell>
          <cell r="U206">
            <v>0</v>
          </cell>
          <cell r="V206">
            <v>86.4</v>
          </cell>
          <cell r="W206">
            <v>43.6</v>
          </cell>
          <cell r="X206">
            <v>0</v>
          </cell>
          <cell r="Z206">
            <v>66.46</v>
          </cell>
          <cell r="AA206">
            <v>86.4</v>
          </cell>
          <cell r="AB206">
            <v>21.6</v>
          </cell>
          <cell r="AC206">
            <v>259.20000000000005</v>
          </cell>
          <cell r="AE206">
            <v>130</v>
          </cell>
          <cell r="AF206">
            <v>1.053</v>
          </cell>
          <cell r="AG206">
            <v>1.049</v>
          </cell>
          <cell r="AH206">
            <v>1.047</v>
          </cell>
          <cell r="AI206">
            <v>130</v>
          </cell>
          <cell r="AJ206">
            <v>0</v>
          </cell>
          <cell r="AK206">
            <v>130</v>
          </cell>
          <cell r="AL206">
            <v>125.83027617536028</v>
          </cell>
        </row>
        <row r="207">
          <cell r="R207" t="str">
            <v>MS: SOC CONTR - GROUP LIFE INSURANCE</v>
          </cell>
          <cell r="S207">
            <v>10780</v>
          </cell>
          <cell r="T207">
            <v>218.36</v>
          </cell>
          <cell r="U207">
            <v>0</v>
          </cell>
          <cell r="V207">
            <v>873.44</v>
          </cell>
          <cell r="W207">
            <v>9906.56</v>
          </cell>
          <cell r="X207">
            <v>0</v>
          </cell>
          <cell r="Z207">
            <v>8.1</v>
          </cell>
          <cell r="AA207">
            <v>873.44</v>
          </cell>
          <cell r="AB207">
            <v>218.36</v>
          </cell>
          <cell r="AC207">
            <v>2620.32</v>
          </cell>
          <cell r="AE207">
            <v>10780</v>
          </cell>
          <cell r="AF207">
            <v>1.053</v>
          </cell>
          <cell r="AG207">
            <v>1.049</v>
          </cell>
          <cell r="AH207">
            <v>1.047</v>
          </cell>
          <cell r="AI207">
            <v>10780</v>
          </cell>
          <cell r="AJ207">
            <v>0</v>
          </cell>
          <cell r="AK207">
            <v>10780</v>
          </cell>
          <cell r="AL207">
            <v>10784.848890756892</v>
          </cell>
        </row>
        <row r="208">
          <cell r="R208" t="str">
            <v>MS: SOC CONTR - MEDICAL</v>
          </cell>
          <cell r="S208">
            <v>60027</v>
          </cell>
          <cell r="T208">
            <v>4218</v>
          </cell>
          <cell r="U208">
            <v>0</v>
          </cell>
          <cell r="V208">
            <v>16872</v>
          </cell>
          <cell r="W208">
            <v>43155</v>
          </cell>
          <cell r="X208">
            <v>0</v>
          </cell>
          <cell r="Z208">
            <v>28.1</v>
          </cell>
          <cell r="AA208">
            <v>16872</v>
          </cell>
          <cell r="AB208">
            <v>4218</v>
          </cell>
          <cell r="AC208">
            <v>50616</v>
          </cell>
          <cell r="AE208">
            <v>60027</v>
          </cell>
          <cell r="AF208">
            <v>1.053</v>
          </cell>
          <cell r="AG208">
            <v>1.049</v>
          </cell>
          <cell r="AH208">
            <v>1.047</v>
          </cell>
          <cell r="AI208">
            <v>60027</v>
          </cell>
          <cell r="AJ208">
            <v>0</v>
          </cell>
          <cell r="AK208">
            <v>60027</v>
          </cell>
          <cell r="AL208">
            <v>58336.31414907675</v>
          </cell>
        </row>
        <row r="209">
          <cell r="R209" t="str">
            <v>MS: SOC CONTR - PENSION</v>
          </cell>
          <cell r="S209">
            <v>114588</v>
          </cell>
          <cell r="T209">
            <v>12049.48</v>
          </cell>
          <cell r="U209">
            <v>0</v>
          </cell>
          <cell r="V209">
            <v>48197.92</v>
          </cell>
          <cell r="W209">
            <v>66390.08</v>
          </cell>
          <cell r="X209">
            <v>0</v>
          </cell>
          <cell r="Z209">
            <v>42.06</v>
          </cell>
          <cell r="AA209">
            <v>48197.92</v>
          </cell>
          <cell r="AB209">
            <v>12049.48</v>
          </cell>
          <cell r="AC209">
            <v>144593.76</v>
          </cell>
          <cell r="AE209">
            <v>114588</v>
          </cell>
          <cell r="AF209">
            <v>1.053</v>
          </cell>
          <cell r="AG209">
            <v>1.049</v>
          </cell>
          <cell r="AH209">
            <v>1.047</v>
          </cell>
          <cell r="AI209">
            <v>114588</v>
          </cell>
          <cell r="AJ209">
            <v>0</v>
          </cell>
          <cell r="AK209">
            <v>114588</v>
          </cell>
          <cell r="AL209">
            <v>111361.26826055828</v>
          </cell>
        </row>
        <row r="210">
          <cell r="R210" t="str">
            <v>MS: SOC CONTR - UNEMPLOYMENT INSUR FUND</v>
          </cell>
          <cell r="S210">
            <v>2227</v>
          </cell>
          <cell r="T210">
            <v>177.12</v>
          </cell>
          <cell r="U210">
            <v>0</v>
          </cell>
          <cell r="V210">
            <v>708.48</v>
          </cell>
          <cell r="W210">
            <v>1518.52</v>
          </cell>
          <cell r="X210">
            <v>0</v>
          </cell>
          <cell r="Z210">
            <v>31.81</v>
          </cell>
          <cell r="AA210">
            <v>708.48</v>
          </cell>
          <cell r="AB210">
            <v>177.12</v>
          </cell>
          <cell r="AC210">
            <v>2125.44</v>
          </cell>
          <cell r="AE210">
            <v>2227</v>
          </cell>
          <cell r="AF210">
            <v>1.053</v>
          </cell>
          <cell r="AG210">
            <v>1.049</v>
          </cell>
          <cell r="AH210">
            <v>1.047</v>
          </cell>
          <cell r="AI210">
            <v>2227</v>
          </cell>
          <cell r="AJ210">
            <v>0</v>
          </cell>
          <cell r="AK210">
            <v>2227</v>
          </cell>
          <cell r="AL210">
            <v>2063.6165292759088</v>
          </cell>
        </row>
        <row r="211">
          <cell r="R211" t="str">
            <v>OS: CATERING SERVICES(REFRESHMENTS)</v>
          </cell>
          <cell r="S211">
            <v>38000</v>
          </cell>
          <cell r="T211">
            <v>0</v>
          </cell>
          <cell r="U211">
            <v>4827.13</v>
          </cell>
          <cell r="V211">
            <v>29914.75</v>
          </cell>
          <cell r="W211">
            <v>8085.25</v>
          </cell>
          <cell r="X211">
            <v>36352.630000000005</v>
          </cell>
          <cell r="Z211">
            <v>78.72</v>
          </cell>
          <cell r="AA211">
            <v>34741.88</v>
          </cell>
          <cell r="AB211">
            <v>8685.47</v>
          </cell>
          <cell r="AC211">
            <v>104225.63999999998</v>
          </cell>
          <cell r="AD211">
            <v>10000</v>
          </cell>
          <cell r="AE211">
            <v>48000</v>
          </cell>
          <cell r="AF211">
            <v>1.047</v>
          </cell>
          <cell r="AG211">
            <v>1.046</v>
          </cell>
          <cell r="AH211">
            <v>1.046</v>
          </cell>
          <cell r="AI211">
            <v>48000</v>
          </cell>
          <cell r="AJ211">
            <v>0</v>
          </cell>
          <cell r="AK211">
            <v>25000</v>
          </cell>
          <cell r="AL211">
            <v>25000</v>
          </cell>
        </row>
        <row r="212">
          <cell r="R212" t="str">
            <v>C&amp;PS: B&amp;A ACCOUNTANTS &amp; AUDITORS</v>
          </cell>
          <cell r="S212">
            <v>12282234</v>
          </cell>
          <cell r="T212">
            <v>0</v>
          </cell>
          <cell r="U212">
            <v>0</v>
          </cell>
          <cell r="V212">
            <v>2945380.86</v>
          </cell>
          <cell r="W212">
            <v>9336853.14</v>
          </cell>
          <cell r="X212">
            <v>279266.76</v>
          </cell>
          <cell r="Z212">
            <v>23.98</v>
          </cell>
          <cell r="AA212">
            <v>2945380.86</v>
          </cell>
          <cell r="AB212">
            <v>736345.215</v>
          </cell>
          <cell r="AC212">
            <v>8836142.58</v>
          </cell>
          <cell r="AE212">
            <v>9282234</v>
          </cell>
          <cell r="AF212">
            <v>1.047</v>
          </cell>
          <cell r="AG212">
            <v>1.046</v>
          </cell>
          <cell r="AH212">
            <v>1.046</v>
          </cell>
          <cell r="AI212">
            <v>12282234</v>
          </cell>
          <cell r="AJ212">
            <v>-3000000</v>
          </cell>
          <cell r="AK212">
            <v>15000000</v>
          </cell>
          <cell r="AL212">
            <v>15000000</v>
          </cell>
        </row>
        <row r="213">
          <cell r="R213" t="str">
            <v>C&amp;PS: B&amp;A ACCOUNTANTS &amp; AUDITORS ( AUDIT</v>
          </cell>
          <cell r="S213">
            <v>7792198</v>
          </cell>
          <cell r="T213">
            <v>1355135.75</v>
          </cell>
          <cell r="U213">
            <v>0</v>
          </cell>
          <cell r="V213">
            <v>2151311.25</v>
          </cell>
          <cell r="W213">
            <v>5640886.75</v>
          </cell>
          <cell r="X213">
            <v>2151311.25</v>
          </cell>
          <cell r="Z213">
            <v>27.6</v>
          </cell>
          <cell r="AA213">
            <v>2151311.25</v>
          </cell>
          <cell r="AB213">
            <v>537827.8125</v>
          </cell>
          <cell r="AC213">
            <v>6453933.75</v>
          </cell>
          <cell r="AE213">
            <v>7792198</v>
          </cell>
          <cell r="AF213">
            <v>1.047</v>
          </cell>
          <cell r="AG213">
            <v>1.046</v>
          </cell>
          <cell r="AH213">
            <v>1.046</v>
          </cell>
          <cell r="AI213">
            <v>7792198</v>
          </cell>
          <cell r="AJ213">
            <v>0</v>
          </cell>
          <cell r="AK213">
            <v>7792198</v>
          </cell>
          <cell r="AL213">
            <v>7792198</v>
          </cell>
        </row>
        <row r="214">
          <cell r="R214" t="str">
            <v>C&amp;PS: B&amp;A PROJECT MANAGEMENT</v>
          </cell>
          <cell r="S214">
            <v>30000</v>
          </cell>
          <cell r="T214">
            <v>0</v>
          </cell>
          <cell r="U214">
            <v>0</v>
          </cell>
          <cell r="V214">
            <v>0</v>
          </cell>
          <cell r="W214">
            <v>30000</v>
          </cell>
          <cell r="X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E214">
            <v>30000</v>
          </cell>
          <cell r="AF214">
            <v>1.047</v>
          </cell>
          <cell r="AG214">
            <v>1.046</v>
          </cell>
          <cell r="AH214">
            <v>1.046</v>
          </cell>
          <cell r="AI214">
            <v>30000</v>
          </cell>
          <cell r="AJ214">
            <v>0</v>
          </cell>
          <cell r="AK214">
            <v>30000</v>
          </cell>
          <cell r="AL214">
            <v>30000</v>
          </cell>
        </row>
        <row r="215">
          <cell r="R215" t="str">
            <v>C&amp;PS: B&amp;A PROJECT MANAGEMENT</v>
          </cell>
          <cell r="S215">
            <v>226744</v>
          </cell>
          <cell r="T215">
            <v>0</v>
          </cell>
          <cell r="U215">
            <v>82040</v>
          </cell>
          <cell r="V215">
            <v>100452.5</v>
          </cell>
          <cell r="W215">
            <v>126291.5</v>
          </cell>
          <cell r="X215">
            <v>182492.5</v>
          </cell>
          <cell r="Z215">
            <v>44.3</v>
          </cell>
          <cell r="AA215">
            <v>182492.5</v>
          </cell>
          <cell r="AB215">
            <v>45623.125</v>
          </cell>
          <cell r="AC215">
            <v>547477.5</v>
          </cell>
          <cell r="AE215">
            <v>226744</v>
          </cell>
          <cell r="AF215">
            <v>1.047</v>
          </cell>
          <cell r="AG215">
            <v>1.046</v>
          </cell>
          <cell r="AH215">
            <v>1.046</v>
          </cell>
          <cell r="AI215">
            <v>226744</v>
          </cell>
          <cell r="AJ215">
            <v>0</v>
          </cell>
          <cell r="AK215">
            <v>226744</v>
          </cell>
          <cell r="AL215">
            <v>226744</v>
          </cell>
        </row>
        <row r="216">
          <cell r="R216" t="str">
            <v>OC: REG FEES NATIONAL</v>
          </cell>
          <cell r="S216">
            <v>4639</v>
          </cell>
          <cell r="T216">
            <v>0</v>
          </cell>
          <cell r="U216">
            <v>0</v>
          </cell>
          <cell r="V216">
            <v>0</v>
          </cell>
          <cell r="W216">
            <v>4639</v>
          </cell>
          <cell r="X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E216">
            <v>4639</v>
          </cell>
          <cell r="AF216">
            <v>1.047</v>
          </cell>
          <cell r="AG216">
            <v>1.046</v>
          </cell>
          <cell r="AH216">
            <v>1.046</v>
          </cell>
          <cell r="AI216">
            <v>4639</v>
          </cell>
          <cell r="AJ216">
            <v>0</v>
          </cell>
          <cell r="AK216">
            <v>4639</v>
          </cell>
          <cell r="AL216">
            <v>4639</v>
          </cell>
        </row>
        <row r="217">
          <cell r="R217" t="str">
            <v>OC: SKILLS DEVELOPMENT FUND LEVY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1.047</v>
          </cell>
          <cell r="AG217">
            <v>1.046</v>
          </cell>
          <cell r="AH217">
            <v>1.046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R218" t="str">
            <v>OC: T&amp;S DOM - ACCOMMODATION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E218">
            <v>0</v>
          </cell>
          <cell r="AF218">
            <v>1.047</v>
          </cell>
          <cell r="AG218">
            <v>1.046</v>
          </cell>
          <cell r="AH218">
            <v>1.046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R219" t="str">
            <v>OC: T&amp;S DOM - DAILY ALLOWANCE</v>
          </cell>
          <cell r="S219">
            <v>5000</v>
          </cell>
          <cell r="T219">
            <v>0</v>
          </cell>
          <cell r="U219">
            <v>0</v>
          </cell>
          <cell r="V219">
            <v>0</v>
          </cell>
          <cell r="W219">
            <v>5000</v>
          </cell>
          <cell r="X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5000</v>
          </cell>
          <cell r="AF219">
            <v>1.047</v>
          </cell>
          <cell r="AG219">
            <v>1.046</v>
          </cell>
          <cell r="AH219">
            <v>1.046</v>
          </cell>
          <cell r="AI219">
            <v>5000</v>
          </cell>
          <cell r="AJ219">
            <v>0</v>
          </cell>
          <cell r="AK219">
            <v>5000</v>
          </cell>
          <cell r="AL219">
            <v>5000</v>
          </cell>
        </row>
        <row r="220">
          <cell r="R220" t="str">
            <v>OC: T&amp;S DOM TRP - WITHOUT OPR CAR RENTAL</v>
          </cell>
          <cell r="S220">
            <v>45000</v>
          </cell>
          <cell r="T220">
            <v>0</v>
          </cell>
          <cell r="U220">
            <v>0</v>
          </cell>
          <cell r="V220">
            <v>0</v>
          </cell>
          <cell r="W220">
            <v>45000</v>
          </cell>
          <cell r="X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E220">
            <v>45000</v>
          </cell>
          <cell r="AF220">
            <v>1.047</v>
          </cell>
          <cell r="AG220">
            <v>1.046</v>
          </cell>
          <cell r="AH220">
            <v>1.046</v>
          </cell>
          <cell r="AI220">
            <v>45000</v>
          </cell>
          <cell r="AJ220">
            <v>0</v>
          </cell>
          <cell r="AK220">
            <v>45000</v>
          </cell>
          <cell r="AL220">
            <v>45000</v>
          </cell>
        </row>
        <row r="221">
          <cell r="R221" t="str">
            <v>OC: T&amp;S DOM PUB TRP - AIR TRANSPORT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1.047</v>
          </cell>
          <cell r="AG221">
            <v>1.046</v>
          </cell>
          <cell r="AH221">
            <v>1.046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R222" t="str">
            <v>INVENTORY - MATERIALS &amp; SUPPLIES(PRINT&amp;</v>
          </cell>
          <cell r="S222">
            <v>40000</v>
          </cell>
          <cell r="T222">
            <v>0</v>
          </cell>
          <cell r="U222">
            <v>0</v>
          </cell>
          <cell r="V222">
            <v>10960.3</v>
          </cell>
          <cell r="W222">
            <v>29039.7</v>
          </cell>
          <cell r="X222">
            <v>11137.900000000001</v>
          </cell>
          <cell r="Z222">
            <v>27.4</v>
          </cell>
          <cell r="AA222">
            <v>10960.3</v>
          </cell>
          <cell r="AB222">
            <v>2740.075</v>
          </cell>
          <cell r="AC222">
            <v>32880.899999999994</v>
          </cell>
          <cell r="AE222">
            <v>40000</v>
          </cell>
          <cell r="AF222">
            <v>1.047</v>
          </cell>
          <cell r="AG222">
            <v>1.046</v>
          </cell>
          <cell r="AH222">
            <v>1.046</v>
          </cell>
          <cell r="AI222">
            <v>40000</v>
          </cell>
          <cell r="AJ222">
            <v>0</v>
          </cell>
          <cell r="AK222">
            <v>40000</v>
          </cell>
          <cell r="AL222">
            <v>40000</v>
          </cell>
        </row>
        <row r="223">
          <cell r="R223" t="str">
            <v>DEPRECIATION FURNITURE &amp; OFFICE EQUIPM</v>
          </cell>
          <cell r="S223">
            <v>4439805</v>
          </cell>
          <cell r="T223">
            <v>630095.84</v>
          </cell>
          <cell r="U223">
            <v>0</v>
          </cell>
          <cell r="V223">
            <v>2510262.03</v>
          </cell>
          <cell r="W223">
            <v>1929542.97</v>
          </cell>
          <cell r="X223">
            <v>0</v>
          </cell>
          <cell r="Z223">
            <v>56.53</v>
          </cell>
          <cell r="AA223">
            <v>2510262.03</v>
          </cell>
          <cell r="AB223">
            <v>627565.5075</v>
          </cell>
          <cell r="AC223">
            <v>7530786.09</v>
          </cell>
          <cell r="AE223">
            <v>4439805</v>
          </cell>
          <cell r="AF223">
            <v>1.047</v>
          </cell>
          <cell r="AG223">
            <v>1.046</v>
          </cell>
          <cell r="AH223">
            <v>1.046</v>
          </cell>
          <cell r="AI223">
            <v>4439805</v>
          </cell>
          <cell r="AJ223">
            <v>0</v>
          </cell>
          <cell r="AK223">
            <v>4439805</v>
          </cell>
          <cell r="AL223">
            <v>4439805</v>
          </cell>
        </row>
        <row r="224">
          <cell r="R224" t="str">
            <v>ADMINISTRATIVE HANDLING FEES (SALARIES)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 t="e">
            <v>#N/A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E224">
            <v>0</v>
          </cell>
          <cell r="AF224">
            <v>1.047</v>
          </cell>
          <cell r="AG224">
            <v>1.046</v>
          </cell>
          <cell r="AH224">
            <v>1.046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</row>
        <row r="225">
          <cell r="R225" t="str">
            <v>MS: SAL &amp; ALL: BASIC SALARY &amp; WAGES</v>
          </cell>
          <cell r="S225">
            <v>4157877</v>
          </cell>
          <cell r="T225">
            <v>1855102.94</v>
          </cell>
          <cell r="U225">
            <v>0</v>
          </cell>
          <cell r="V225">
            <v>2660896.26</v>
          </cell>
          <cell r="W225">
            <v>1496980.74</v>
          </cell>
          <cell r="X225">
            <v>0</v>
          </cell>
          <cell r="Z225">
            <v>63.99</v>
          </cell>
          <cell r="AA225">
            <v>2660896.26</v>
          </cell>
          <cell r="AB225">
            <v>665224.065</v>
          </cell>
          <cell r="AC225">
            <v>7982688.779999999</v>
          </cell>
          <cell r="AE225">
            <v>4157877</v>
          </cell>
          <cell r="AF225">
            <v>1.053</v>
          </cell>
          <cell r="AG225">
            <v>1.049</v>
          </cell>
          <cell r="AH225">
            <v>1.047</v>
          </cell>
          <cell r="AI225">
            <v>4157877</v>
          </cell>
          <cell r="AJ225">
            <v>0</v>
          </cell>
          <cell r="AK225">
            <v>4157877</v>
          </cell>
          <cell r="AL225">
            <v>5261243.469727757</v>
          </cell>
        </row>
        <row r="226">
          <cell r="R226" t="str">
            <v>MS: ALL - CELLULAR &amp; TELEPHONE</v>
          </cell>
          <cell r="S226">
            <v>0</v>
          </cell>
          <cell r="T226">
            <v>1750</v>
          </cell>
          <cell r="U226">
            <v>0</v>
          </cell>
          <cell r="V226">
            <v>5500</v>
          </cell>
          <cell r="W226">
            <v>-5500</v>
          </cell>
          <cell r="X226">
            <v>0</v>
          </cell>
          <cell r="Z226">
            <v>0</v>
          </cell>
          <cell r="AA226">
            <v>5500</v>
          </cell>
          <cell r="AB226">
            <v>1375</v>
          </cell>
          <cell r="AC226">
            <v>16500</v>
          </cell>
          <cell r="AE226">
            <v>0</v>
          </cell>
          <cell r="AF226">
            <v>1.053</v>
          </cell>
          <cell r="AG226">
            <v>1.049</v>
          </cell>
          <cell r="AH226">
            <v>1.047</v>
          </cell>
          <cell r="AI226">
            <v>0</v>
          </cell>
          <cell r="AJ226">
            <v>0</v>
          </cell>
          <cell r="AK226">
            <v>0</v>
          </cell>
          <cell r="AL226">
            <v>8738.213623288908</v>
          </cell>
        </row>
        <row r="227">
          <cell r="R227" t="str">
            <v>MS: HB &amp; INC: HOUSING BENEFITS</v>
          </cell>
          <cell r="S227">
            <v>109167</v>
          </cell>
          <cell r="T227">
            <v>5058.85</v>
          </cell>
          <cell r="U227">
            <v>0</v>
          </cell>
          <cell r="V227">
            <v>18211.86</v>
          </cell>
          <cell r="W227">
            <v>90955.14</v>
          </cell>
          <cell r="X227">
            <v>0</v>
          </cell>
          <cell r="Z227">
            <v>16.68</v>
          </cell>
          <cell r="AA227">
            <v>18211.86</v>
          </cell>
          <cell r="AB227">
            <v>4552.965</v>
          </cell>
          <cell r="AC227">
            <v>54635.58</v>
          </cell>
          <cell r="AE227">
            <v>109167</v>
          </cell>
          <cell r="AF227">
            <v>1.053</v>
          </cell>
          <cell r="AG227">
            <v>1.049</v>
          </cell>
          <cell r="AH227">
            <v>1.047</v>
          </cell>
          <cell r="AI227">
            <v>109167</v>
          </cell>
          <cell r="AJ227">
            <v>0</v>
          </cell>
          <cell r="AK227">
            <v>109167</v>
          </cell>
          <cell r="AL227">
            <v>129668.91516531359</v>
          </cell>
        </row>
        <row r="228">
          <cell r="R228" t="str">
            <v>MS: ALL - TRAVEL OR MOTOR VEHICLE (SUBS</v>
          </cell>
          <cell r="S228">
            <v>14995</v>
          </cell>
          <cell r="T228">
            <v>79401.15</v>
          </cell>
          <cell r="U228">
            <v>0</v>
          </cell>
          <cell r="V228">
            <v>240854.6</v>
          </cell>
          <cell r="W228">
            <v>-225859.6</v>
          </cell>
          <cell r="X228">
            <v>0</v>
          </cell>
          <cell r="Z228">
            <v>999.99</v>
          </cell>
          <cell r="AA228">
            <v>240854.6</v>
          </cell>
          <cell r="AB228">
            <v>60213.65</v>
          </cell>
          <cell r="AC228">
            <v>722563.8</v>
          </cell>
          <cell r="AE228">
            <v>14995</v>
          </cell>
          <cell r="AF228">
            <v>1.053</v>
          </cell>
          <cell r="AG228">
            <v>1.049</v>
          </cell>
          <cell r="AH228">
            <v>1.047</v>
          </cell>
          <cell r="AI228">
            <v>14995</v>
          </cell>
          <cell r="AJ228">
            <v>0</v>
          </cell>
          <cell r="AK228">
            <v>14995</v>
          </cell>
          <cell r="AL228">
            <v>404322.9698253266</v>
          </cell>
        </row>
        <row r="229">
          <cell r="R229" t="str">
            <v>MS: SRB - ACTING ALLOWANCE</v>
          </cell>
          <cell r="S229">
            <v>0</v>
          </cell>
          <cell r="T229">
            <v>4200.6</v>
          </cell>
          <cell r="U229">
            <v>0</v>
          </cell>
          <cell r="V229">
            <v>16802.36</v>
          </cell>
          <cell r="W229">
            <v>-16802.36</v>
          </cell>
          <cell r="X229">
            <v>0</v>
          </cell>
          <cell r="Z229">
            <v>0</v>
          </cell>
          <cell r="AA229">
            <v>16802.36</v>
          </cell>
          <cell r="AB229">
            <v>4200.59</v>
          </cell>
          <cell r="AC229">
            <v>50407.08</v>
          </cell>
          <cell r="AE229">
            <v>0</v>
          </cell>
          <cell r="AF229">
            <v>1.047</v>
          </cell>
          <cell r="AG229">
            <v>1.046</v>
          </cell>
          <cell r="AH229">
            <v>1.046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R230" t="str">
            <v>MS: SRB - ANNUAL BONUS</v>
          </cell>
          <cell r="S230">
            <v>346490</v>
          </cell>
          <cell r="T230">
            <v>0</v>
          </cell>
          <cell r="U230">
            <v>0</v>
          </cell>
          <cell r="V230">
            <v>0</v>
          </cell>
          <cell r="W230">
            <v>346490</v>
          </cell>
          <cell r="X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346490</v>
          </cell>
          <cell r="AF230">
            <v>1.053</v>
          </cell>
          <cell r="AG230">
            <v>1.049</v>
          </cell>
          <cell r="AH230">
            <v>1.047</v>
          </cell>
          <cell r="AI230">
            <v>346490</v>
          </cell>
          <cell r="AJ230">
            <v>0</v>
          </cell>
          <cell r="AK230">
            <v>346490</v>
          </cell>
          <cell r="AL230">
            <v>438436.9558106466</v>
          </cell>
        </row>
        <row r="231">
          <cell r="R231" t="str">
            <v>MS: SOC CONTR - BARGAINING COUNCIL</v>
          </cell>
          <cell r="S231">
            <v>1166</v>
          </cell>
          <cell r="T231">
            <v>64.8</v>
          </cell>
          <cell r="U231">
            <v>0</v>
          </cell>
          <cell r="V231">
            <v>237.6</v>
          </cell>
          <cell r="W231">
            <v>928.4</v>
          </cell>
          <cell r="X231">
            <v>0</v>
          </cell>
          <cell r="Z231">
            <v>20.37</v>
          </cell>
          <cell r="AA231">
            <v>237.6</v>
          </cell>
          <cell r="AB231">
            <v>59.4</v>
          </cell>
          <cell r="AC231">
            <v>712.8</v>
          </cell>
          <cell r="AE231">
            <v>1166</v>
          </cell>
          <cell r="AF231">
            <v>1.053</v>
          </cell>
          <cell r="AG231">
            <v>1.049</v>
          </cell>
          <cell r="AH231">
            <v>1.047</v>
          </cell>
          <cell r="AI231">
            <v>1166</v>
          </cell>
          <cell r="AJ231">
            <v>0</v>
          </cell>
          <cell r="AK231">
            <v>1166</v>
          </cell>
          <cell r="AL231">
            <v>1384.133037928963</v>
          </cell>
        </row>
        <row r="232">
          <cell r="R232" t="str">
            <v>MS: SOC CONTR - GROUP LIFE INSURANCE</v>
          </cell>
          <cell r="S232">
            <v>70684</v>
          </cell>
          <cell r="T232">
            <v>1266.06</v>
          </cell>
          <cell r="U232">
            <v>0</v>
          </cell>
          <cell r="V232">
            <v>5064.24</v>
          </cell>
          <cell r="W232">
            <v>65619.76</v>
          </cell>
          <cell r="X232">
            <v>0</v>
          </cell>
          <cell r="Z232">
            <v>7.16</v>
          </cell>
          <cell r="AA232">
            <v>5064.24</v>
          </cell>
          <cell r="AB232">
            <v>1266.06</v>
          </cell>
          <cell r="AC232">
            <v>15192.72</v>
          </cell>
          <cell r="AE232">
            <v>70684</v>
          </cell>
          <cell r="AF232">
            <v>1.053</v>
          </cell>
          <cell r="AG232">
            <v>1.049</v>
          </cell>
          <cell r="AH232">
            <v>1.047</v>
          </cell>
          <cell r="AI232">
            <v>70684</v>
          </cell>
          <cell r="AJ232">
            <v>0</v>
          </cell>
          <cell r="AK232">
            <v>70684</v>
          </cell>
          <cell r="AL232">
            <v>92071.76072023576</v>
          </cell>
        </row>
        <row r="233">
          <cell r="R233" t="str">
            <v>MS: SOC CONTR - MEDICAL</v>
          </cell>
          <cell r="S233">
            <v>540241</v>
          </cell>
          <cell r="T233">
            <v>18651</v>
          </cell>
          <cell r="U233">
            <v>0</v>
          </cell>
          <cell r="V233">
            <v>74604</v>
          </cell>
          <cell r="W233">
            <v>465637</v>
          </cell>
          <cell r="X233">
            <v>0</v>
          </cell>
          <cell r="Z233">
            <v>13.8</v>
          </cell>
          <cell r="AA233">
            <v>74604</v>
          </cell>
          <cell r="AB233">
            <v>18651</v>
          </cell>
          <cell r="AC233">
            <v>223812</v>
          </cell>
          <cell r="AE233">
            <v>540241</v>
          </cell>
          <cell r="AF233">
            <v>1.053</v>
          </cell>
          <cell r="AG233">
            <v>1.049</v>
          </cell>
          <cell r="AH233">
            <v>1.047</v>
          </cell>
          <cell r="AI233">
            <v>540241</v>
          </cell>
          <cell r="AJ233">
            <v>0</v>
          </cell>
          <cell r="AK233">
            <v>540241</v>
          </cell>
          <cell r="AL233">
            <v>641699.4556398442</v>
          </cell>
        </row>
        <row r="234">
          <cell r="R234" t="str">
            <v>MS: SOC CONTR - PENSION</v>
          </cell>
          <cell r="S234">
            <v>751328</v>
          </cell>
          <cell r="T234">
            <v>56169.98</v>
          </cell>
          <cell r="U234">
            <v>0</v>
          </cell>
          <cell r="V234">
            <v>200012.72</v>
          </cell>
          <cell r="W234">
            <v>551315.28</v>
          </cell>
          <cell r="X234">
            <v>0</v>
          </cell>
          <cell r="Z234">
            <v>26.62</v>
          </cell>
          <cell r="AA234">
            <v>200012.72</v>
          </cell>
          <cell r="AB234">
            <v>50003.18</v>
          </cell>
          <cell r="AC234">
            <v>600038.16</v>
          </cell>
          <cell r="AE234">
            <v>751328</v>
          </cell>
          <cell r="AF234">
            <v>1.053</v>
          </cell>
          <cell r="AG234">
            <v>1.049</v>
          </cell>
          <cell r="AH234">
            <v>1.047</v>
          </cell>
          <cell r="AI234">
            <v>751328</v>
          </cell>
          <cell r="AJ234">
            <v>0</v>
          </cell>
          <cell r="AK234">
            <v>751328</v>
          </cell>
          <cell r="AL234">
            <v>950147.8687421693</v>
          </cell>
        </row>
        <row r="235">
          <cell r="R235" t="str">
            <v>MS: SOC CONTR - UNEMPLOYMENT INSUR FUND</v>
          </cell>
          <cell r="S235">
            <v>20047</v>
          </cell>
          <cell r="T235">
            <v>1062.72</v>
          </cell>
          <cell r="U235">
            <v>0</v>
          </cell>
          <cell r="V235">
            <v>3896.64</v>
          </cell>
          <cell r="W235">
            <v>16150.36</v>
          </cell>
          <cell r="X235">
            <v>0</v>
          </cell>
          <cell r="Z235">
            <v>19.43</v>
          </cell>
          <cell r="AA235">
            <v>3896.64</v>
          </cell>
          <cell r="AB235">
            <v>974.16</v>
          </cell>
          <cell r="AC235">
            <v>11689.92</v>
          </cell>
          <cell r="AE235">
            <v>20047</v>
          </cell>
          <cell r="AF235">
            <v>1.053</v>
          </cell>
          <cell r="AG235">
            <v>1.049</v>
          </cell>
          <cell r="AH235">
            <v>1.047</v>
          </cell>
          <cell r="AI235">
            <v>20047</v>
          </cell>
          <cell r="AJ235">
            <v>0</v>
          </cell>
          <cell r="AK235">
            <v>20047</v>
          </cell>
          <cell r="AL235">
            <v>22699.781822034995</v>
          </cell>
        </row>
        <row r="236">
          <cell r="R236" t="str">
            <v>OS: CATERING SERVICES(REFRESHMENTS)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1.047</v>
          </cell>
          <cell r="AG236">
            <v>1.046</v>
          </cell>
          <cell r="AH236">
            <v>1.046</v>
          </cell>
          <cell r="AI236">
            <v>0</v>
          </cell>
          <cell r="AJ236">
            <v>0</v>
          </cell>
          <cell r="AK236">
            <v>15000</v>
          </cell>
          <cell r="AL236">
            <v>15000</v>
          </cell>
        </row>
        <row r="237">
          <cell r="R237" t="str">
            <v>OC: BC/FAC/C FEES - BANK ACCOUNTS</v>
          </cell>
          <cell r="S237">
            <v>733600</v>
          </cell>
          <cell r="T237">
            <v>174711.73</v>
          </cell>
          <cell r="U237">
            <v>0</v>
          </cell>
          <cell r="V237">
            <v>682420.11</v>
          </cell>
          <cell r="W237">
            <v>51179.89</v>
          </cell>
          <cell r="X237">
            <v>0</v>
          </cell>
          <cell r="Z237">
            <v>93.02</v>
          </cell>
          <cell r="AA237">
            <v>682420.11</v>
          </cell>
          <cell r="AB237">
            <v>170605.0275</v>
          </cell>
          <cell r="AC237">
            <v>2047260.33</v>
          </cell>
          <cell r="AE237">
            <v>733600</v>
          </cell>
          <cell r="AF237">
            <v>1.047</v>
          </cell>
          <cell r="AG237">
            <v>1.046</v>
          </cell>
          <cell r="AH237">
            <v>1.046</v>
          </cell>
          <cell r="AI237">
            <v>733600</v>
          </cell>
          <cell r="AJ237">
            <v>0</v>
          </cell>
          <cell r="AK237">
            <v>733600</v>
          </cell>
          <cell r="AL237">
            <v>733600</v>
          </cell>
        </row>
        <row r="238">
          <cell r="R238" t="str">
            <v>OC: SKILLS DEVELOPMENT FUND LEVY</v>
          </cell>
          <cell r="S238">
            <v>1087024</v>
          </cell>
          <cell r="T238">
            <v>0</v>
          </cell>
          <cell r="U238">
            <v>0</v>
          </cell>
          <cell r="V238">
            <v>0</v>
          </cell>
          <cell r="W238">
            <v>1087024</v>
          </cell>
          <cell r="X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1087024</v>
          </cell>
          <cell r="AF238">
            <v>1.047</v>
          </cell>
          <cell r="AG238">
            <v>1.046</v>
          </cell>
          <cell r="AH238">
            <v>1.046</v>
          </cell>
          <cell r="AI238">
            <v>1087024</v>
          </cell>
          <cell r="AJ238">
            <v>0</v>
          </cell>
          <cell r="AK238">
            <v>1087024</v>
          </cell>
          <cell r="AL238">
            <v>1087024</v>
          </cell>
        </row>
        <row r="239">
          <cell r="R239" t="str">
            <v>INVENTORY - MATERIALS &amp; SUPPLIES(PRINT&amp;</v>
          </cell>
          <cell r="S239">
            <v>20000</v>
          </cell>
          <cell r="T239">
            <v>0</v>
          </cell>
          <cell r="U239">
            <v>0</v>
          </cell>
          <cell r="V239">
            <v>0</v>
          </cell>
          <cell r="W239">
            <v>20000</v>
          </cell>
          <cell r="X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20000</v>
          </cell>
          <cell r="AF239">
            <v>1.047</v>
          </cell>
          <cell r="AG239">
            <v>1.046</v>
          </cell>
          <cell r="AH239">
            <v>1.046</v>
          </cell>
          <cell r="AI239">
            <v>20000</v>
          </cell>
          <cell r="AJ239">
            <v>0</v>
          </cell>
          <cell r="AK239">
            <v>20000</v>
          </cell>
          <cell r="AL239">
            <v>20000</v>
          </cell>
        </row>
        <row r="240">
          <cell r="R240" t="str">
            <v>INVENTORY - MATERIALS &amp; SUPPLIES(FESTIVA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E240">
            <v>0</v>
          </cell>
          <cell r="AF240">
            <v>1.047</v>
          </cell>
          <cell r="AG240">
            <v>1.046</v>
          </cell>
          <cell r="AH240">
            <v>1.046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R241" t="str">
            <v>INVENTORY - MATERIALS &amp; SUPPLIES(STOCK &amp;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E241">
            <v>0</v>
          </cell>
          <cell r="AF241">
            <v>1.047</v>
          </cell>
          <cell r="AG241">
            <v>1.046</v>
          </cell>
          <cell r="AH241">
            <v>1.046</v>
          </cell>
          <cell r="AI241">
            <v>0</v>
          </cell>
          <cell r="AJ241">
            <v>0</v>
          </cell>
          <cell r="AK241">
            <v>10000</v>
          </cell>
          <cell r="AL241">
            <v>10000</v>
          </cell>
        </row>
        <row r="242">
          <cell r="R242" t="str">
            <v>TS_C_M_NG_URBAN SETTLEMENTS DEV GRANT</v>
          </cell>
          <cell r="S242">
            <v>-20000000</v>
          </cell>
          <cell r="T242">
            <v>0</v>
          </cell>
          <cell r="U242">
            <v>0</v>
          </cell>
          <cell r="V242">
            <v>0</v>
          </cell>
          <cell r="W242">
            <v>-20000000</v>
          </cell>
          <cell r="X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-26000000</v>
          </cell>
          <cell r="AF242">
            <v>1.047</v>
          </cell>
          <cell r="AG242">
            <v>1.046</v>
          </cell>
          <cell r="AH242">
            <v>1.046</v>
          </cell>
          <cell r="AI242">
            <v>-20000000</v>
          </cell>
          <cell r="AJ242">
            <v>-6000000</v>
          </cell>
          <cell r="AK242">
            <v>-25000000</v>
          </cell>
          <cell r="AL242">
            <v>-25000000</v>
          </cell>
        </row>
        <row r="243">
          <cell r="R243" t="str">
            <v>PRIV ENT: OTH TRF -DEVELOPERS CONTRIB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 t="e">
            <v>#N/A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E243">
            <v>0</v>
          </cell>
          <cell r="AF243">
            <v>1.047</v>
          </cell>
          <cell r="AG243">
            <v>1.046</v>
          </cell>
          <cell r="AH243">
            <v>1.046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R244" t="str">
            <v>PUBLIC CONNECTIONS</v>
          </cell>
          <cell r="S244">
            <v>-14300000</v>
          </cell>
          <cell r="T244">
            <v>-995151.85</v>
          </cell>
          <cell r="U244">
            <v>0</v>
          </cell>
          <cell r="V244">
            <v>-1604951.56</v>
          </cell>
          <cell r="W244">
            <v>-12695048.44</v>
          </cell>
          <cell r="X244" t="e">
            <v>#N/A</v>
          </cell>
          <cell r="Z244">
            <v>11.22</v>
          </cell>
          <cell r="AA244">
            <v>-1604951.56</v>
          </cell>
          <cell r="AB244">
            <v>-401237.89</v>
          </cell>
          <cell r="AC244">
            <v>-4814854.68</v>
          </cell>
          <cell r="AE244">
            <v>-14300000</v>
          </cell>
          <cell r="AF244">
            <v>1.047</v>
          </cell>
          <cell r="AG244">
            <v>1.046</v>
          </cell>
          <cell r="AH244">
            <v>1.046</v>
          </cell>
          <cell r="AI244">
            <v>-14300000</v>
          </cell>
          <cell r="AJ244">
            <v>0</v>
          </cell>
          <cell r="AK244">
            <v>-14300000</v>
          </cell>
          <cell r="AL244">
            <v>-14300000</v>
          </cell>
        </row>
        <row r="245">
          <cell r="R245" t="str">
            <v>PUBLIC CONNECTIONS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 t="e">
            <v>#N/A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E245">
            <v>0</v>
          </cell>
          <cell r="AF245">
            <v>1.047</v>
          </cell>
          <cell r="AG245">
            <v>1.046</v>
          </cell>
          <cell r="AH245">
            <v>1.046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R246" t="str">
            <v>INTER: RECEIV - ELECTRICITY(LONG TERM DE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 t="e">
            <v>#N/A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1.047</v>
          </cell>
          <cell r="AG246">
            <v>1.046</v>
          </cell>
          <cell r="AH246">
            <v>1.046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R247" t="str">
            <v>INTER: RECEIV - ELECTRICITY(LONG TERM DE</v>
          </cell>
          <cell r="S247">
            <v>-29846304</v>
          </cell>
          <cell r="T247">
            <v>-1804100.47</v>
          </cell>
          <cell r="U247">
            <v>0</v>
          </cell>
          <cell r="V247">
            <v>-9197797.86</v>
          </cell>
          <cell r="W247">
            <v>-20648506.14</v>
          </cell>
          <cell r="X247" t="e">
            <v>#N/A</v>
          </cell>
          <cell r="Z247">
            <v>30.81</v>
          </cell>
          <cell r="AA247">
            <v>-9197797.86</v>
          </cell>
          <cell r="AB247">
            <v>-2299449.465</v>
          </cell>
          <cell r="AC247">
            <v>-27593393.58</v>
          </cell>
          <cell r="AE247">
            <v>-29846304</v>
          </cell>
          <cell r="AF247">
            <v>1.047</v>
          </cell>
          <cell r="AG247">
            <v>1.046</v>
          </cell>
          <cell r="AH247">
            <v>1.046</v>
          </cell>
          <cell r="AI247">
            <v>-29846304</v>
          </cell>
          <cell r="AJ247">
            <v>0</v>
          </cell>
          <cell r="AK247">
            <v>-29846304</v>
          </cell>
          <cell r="AL247">
            <v>-29846304</v>
          </cell>
        </row>
        <row r="248">
          <cell r="R248" t="str">
            <v>INTER: RECEIV - ELECTRICITY(SFS)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 t="e">
            <v>#N/A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1.047</v>
          </cell>
          <cell r="AG248">
            <v>1.046</v>
          </cell>
          <cell r="AH248">
            <v>1.046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R249" t="str">
            <v>INTER: BANK ACCOUNTS</v>
          </cell>
          <cell r="S249">
            <v>-2718059</v>
          </cell>
          <cell r="T249">
            <v>-65739.79</v>
          </cell>
          <cell r="U249">
            <v>0</v>
          </cell>
          <cell r="V249">
            <v>-238647.05</v>
          </cell>
          <cell r="W249">
            <v>-2479411.95</v>
          </cell>
          <cell r="X249" t="e">
            <v>#N/A</v>
          </cell>
          <cell r="Z249">
            <v>8.78</v>
          </cell>
          <cell r="AA249">
            <v>-238647.05</v>
          </cell>
          <cell r="AB249">
            <v>-59661.7625</v>
          </cell>
          <cell r="AC249">
            <v>-715941.1499999999</v>
          </cell>
          <cell r="AE249">
            <v>-2718059</v>
          </cell>
          <cell r="AF249">
            <v>1.047</v>
          </cell>
          <cell r="AG249">
            <v>1.046</v>
          </cell>
          <cell r="AH249">
            <v>1.046</v>
          </cell>
          <cell r="AI249">
            <v>-2718059</v>
          </cell>
          <cell r="AJ249">
            <v>0</v>
          </cell>
          <cell r="AK249">
            <v>-2718059</v>
          </cell>
          <cell r="AL249">
            <v>-2718059</v>
          </cell>
        </row>
        <row r="250">
          <cell r="R250" t="str">
            <v>INTER: SHORT TERM INVEST &amp; CALL ACCOUNTS</v>
          </cell>
          <cell r="S250">
            <v>-1770935</v>
          </cell>
          <cell r="T250">
            <v>-51415.52</v>
          </cell>
          <cell r="U250">
            <v>0</v>
          </cell>
          <cell r="V250">
            <v>-277705.55</v>
          </cell>
          <cell r="W250">
            <v>-1493229.45</v>
          </cell>
          <cell r="X250" t="e">
            <v>#N/A</v>
          </cell>
          <cell r="Z250">
            <v>15.68</v>
          </cell>
          <cell r="AA250">
            <v>-277705.55</v>
          </cell>
          <cell r="AB250">
            <v>-69426.3875</v>
          </cell>
          <cell r="AC250">
            <v>-833116.6499999999</v>
          </cell>
          <cell r="AE250">
            <v>-1770935</v>
          </cell>
          <cell r="AF250">
            <v>1.047</v>
          </cell>
          <cell r="AG250">
            <v>1.046</v>
          </cell>
          <cell r="AH250">
            <v>1.046</v>
          </cell>
          <cell r="AI250">
            <v>-1770935</v>
          </cell>
          <cell r="AJ250">
            <v>0</v>
          </cell>
          <cell r="AK250">
            <v>-1770935</v>
          </cell>
          <cell r="AL250">
            <v>-1770935</v>
          </cell>
        </row>
        <row r="251">
          <cell r="R251" t="str">
            <v>COLLECTION CHARGES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 t="e">
            <v>#N/A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E251">
            <v>0</v>
          </cell>
          <cell r="AF251">
            <v>1.047</v>
          </cell>
          <cell r="AG251">
            <v>1.046</v>
          </cell>
          <cell r="AH251">
            <v>1.046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R252" t="str">
            <v>COLLECTION CHARGES (SUMMONSES)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 t="e">
            <v>#N/A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1.047</v>
          </cell>
          <cell r="AG252">
            <v>1.046</v>
          </cell>
          <cell r="AH252">
            <v>1.046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R253" t="str">
            <v>MERCHANDISING JOBBING &amp; CONTRACTS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e">
            <v>#N/A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E253">
            <v>0</v>
          </cell>
          <cell r="AF253">
            <v>1.047</v>
          </cell>
          <cell r="AG253">
            <v>1.046</v>
          </cell>
          <cell r="AH253">
            <v>1.046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R254" t="str">
            <v>MANAGEMENT FEES</v>
          </cell>
          <cell r="S254">
            <v>-7158577</v>
          </cell>
          <cell r="T254">
            <v>-518962.24</v>
          </cell>
          <cell r="U254">
            <v>0</v>
          </cell>
          <cell r="V254">
            <v>-2075848.96</v>
          </cell>
          <cell r="W254">
            <v>-5082728.04</v>
          </cell>
          <cell r="X254" t="e">
            <v>#N/A</v>
          </cell>
          <cell r="Z254">
            <v>28.99</v>
          </cell>
          <cell r="AA254">
            <v>-2075848.96</v>
          </cell>
          <cell r="AB254">
            <v>-518962.24</v>
          </cell>
          <cell r="AC254">
            <v>-6227546.88</v>
          </cell>
          <cell r="AE254">
            <v>-7158577</v>
          </cell>
          <cell r="AF254">
            <v>1.047</v>
          </cell>
          <cell r="AG254">
            <v>1.046</v>
          </cell>
          <cell r="AH254">
            <v>1.046</v>
          </cell>
          <cell r="AI254">
            <v>-7158577</v>
          </cell>
          <cell r="AJ254">
            <v>0</v>
          </cell>
          <cell r="AK254">
            <v>-7158577</v>
          </cell>
          <cell r="AL254">
            <v>-7158577</v>
          </cell>
        </row>
        <row r="255">
          <cell r="R255" t="str">
            <v>PLAN &amp; DEV: CLEARANCE CERTIFICATES</v>
          </cell>
          <cell r="S255">
            <v>-2318713</v>
          </cell>
          <cell r="T255">
            <v>-68814.64</v>
          </cell>
          <cell r="U255">
            <v>0</v>
          </cell>
          <cell r="V255">
            <v>-245648.92</v>
          </cell>
          <cell r="W255">
            <v>-2073064.08</v>
          </cell>
          <cell r="X255" t="e">
            <v>#N/A</v>
          </cell>
          <cell r="Z255">
            <v>10.59</v>
          </cell>
          <cell r="AA255">
            <v>-245648.92</v>
          </cell>
          <cell r="AB255">
            <v>-61412.23</v>
          </cell>
          <cell r="AC255">
            <v>-736946.76</v>
          </cell>
          <cell r="AE255">
            <v>-2318713</v>
          </cell>
          <cell r="AF255">
            <v>1.047</v>
          </cell>
          <cell r="AG255">
            <v>1.046</v>
          </cell>
          <cell r="AH255">
            <v>1.046</v>
          </cell>
          <cell r="AI255">
            <v>-2318713</v>
          </cell>
          <cell r="AJ255">
            <v>0</v>
          </cell>
          <cell r="AK255">
            <v>-2318713</v>
          </cell>
          <cell r="AL255">
            <v>-2318713</v>
          </cell>
        </row>
        <row r="256">
          <cell r="R256" t="str">
            <v>SALE OF: PUBLICATION - TENDER DOCUMENTS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 t="e">
            <v>#N/A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1.047</v>
          </cell>
          <cell r="AG256">
            <v>1.046</v>
          </cell>
          <cell r="AH256">
            <v>1.046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R257" t="str">
            <v>INTER COMPANY - INTEGRATED NAT. ELEC PR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 t="e">
            <v>#N/A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1.047</v>
          </cell>
          <cell r="AG257">
            <v>1.046</v>
          </cell>
          <cell r="AH257">
            <v>1.046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R258" t="str">
            <v>MS: SAL &amp; ALL: BASIC SALARY &amp; WAGES</v>
          </cell>
          <cell r="S258">
            <v>14429346</v>
          </cell>
          <cell r="T258">
            <v>1076505.86</v>
          </cell>
          <cell r="U258">
            <v>0</v>
          </cell>
          <cell r="V258">
            <v>4489813.65</v>
          </cell>
          <cell r="W258">
            <v>9939532.35</v>
          </cell>
          <cell r="X258">
            <v>0</v>
          </cell>
          <cell r="Z258">
            <v>31.11</v>
          </cell>
          <cell r="AA258">
            <v>4489813.65</v>
          </cell>
          <cell r="AB258">
            <v>1122453.4125</v>
          </cell>
          <cell r="AC258">
            <v>13469440.950000001</v>
          </cell>
          <cell r="AE258">
            <v>14429346</v>
          </cell>
          <cell r="AF258">
            <v>1.053</v>
          </cell>
          <cell r="AG258">
            <v>1.049</v>
          </cell>
          <cell r="AH258">
            <v>1.047</v>
          </cell>
          <cell r="AI258">
            <v>14429346</v>
          </cell>
          <cell r="AJ258">
            <v>0</v>
          </cell>
          <cell r="AK258">
            <v>14429346</v>
          </cell>
          <cell r="AL258">
            <v>14106629.341281058</v>
          </cell>
        </row>
        <row r="259">
          <cell r="R259" t="str">
            <v>MS: ALL - CELLULAR &amp; TELEPHONE</v>
          </cell>
          <cell r="S259">
            <v>12576</v>
          </cell>
          <cell r="T259">
            <v>1000</v>
          </cell>
          <cell r="U259">
            <v>0</v>
          </cell>
          <cell r="V259">
            <v>4000</v>
          </cell>
          <cell r="W259">
            <v>8576</v>
          </cell>
          <cell r="X259">
            <v>0</v>
          </cell>
          <cell r="Z259">
            <v>31.8</v>
          </cell>
          <cell r="AA259">
            <v>4000</v>
          </cell>
          <cell r="AB259">
            <v>1000</v>
          </cell>
          <cell r="AC259">
            <v>12000</v>
          </cell>
          <cell r="AE259">
            <v>12576</v>
          </cell>
          <cell r="AF259">
            <v>1.053</v>
          </cell>
          <cell r="AG259">
            <v>1.049</v>
          </cell>
          <cell r="AH259">
            <v>1.047</v>
          </cell>
          <cell r="AI259">
            <v>12576</v>
          </cell>
          <cell r="AJ259">
            <v>0</v>
          </cell>
          <cell r="AK259">
            <v>12576</v>
          </cell>
          <cell r="AL259">
            <v>11650.951497718543</v>
          </cell>
        </row>
        <row r="260">
          <cell r="R260" t="str">
            <v>MS: HB &amp; INC: HOUSING BENEFITS</v>
          </cell>
          <cell r="S260">
            <v>315371</v>
          </cell>
          <cell r="T260">
            <v>8094.16</v>
          </cell>
          <cell r="U260">
            <v>0</v>
          </cell>
          <cell r="V260">
            <v>35411.95</v>
          </cell>
          <cell r="W260">
            <v>279959.05</v>
          </cell>
          <cell r="X260">
            <v>0</v>
          </cell>
          <cell r="Z260">
            <v>11.22</v>
          </cell>
          <cell r="AA260">
            <v>35411.95</v>
          </cell>
          <cell r="AB260">
            <v>8852.9875</v>
          </cell>
          <cell r="AC260">
            <v>106235.84999999999</v>
          </cell>
          <cell r="AE260">
            <v>315371</v>
          </cell>
          <cell r="AF260">
            <v>1.053</v>
          </cell>
          <cell r="AG260">
            <v>1.049</v>
          </cell>
          <cell r="AH260">
            <v>1.047</v>
          </cell>
          <cell r="AI260">
            <v>315371</v>
          </cell>
          <cell r="AJ260">
            <v>0</v>
          </cell>
          <cell r="AK260">
            <v>315371</v>
          </cell>
          <cell r="AL260">
            <v>306490.1631180137</v>
          </cell>
        </row>
        <row r="261">
          <cell r="R261" t="str">
            <v>MS: ALL - TRAVEL OR MOTOR VEHICLE (SUBS</v>
          </cell>
          <cell r="S261">
            <v>58839</v>
          </cell>
          <cell r="T261">
            <v>69814.4</v>
          </cell>
          <cell r="U261">
            <v>0</v>
          </cell>
          <cell r="V261">
            <v>338090.3</v>
          </cell>
          <cell r="W261">
            <v>-279251.3</v>
          </cell>
          <cell r="X261">
            <v>0</v>
          </cell>
          <cell r="Z261">
            <v>574.6</v>
          </cell>
          <cell r="AA261">
            <v>338090.3</v>
          </cell>
          <cell r="AB261">
            <v>84522.575</v>
          </cell>
          <cell r="AC261">
            <v>1014270.8999999999</v>
          </cell>
          <cell r="AE261">
            <v>58839</v>
          </cell>
          <cell r="AF261">
            <v>1.053</v>
          </cell>
          <cell r="AG261">
            <v>1.049</v>
          </cell>
          <cell r="AH261">
            <v>1.047</v>
          </cell>
          <cell r="AI261">
            <v>58839</v>
          </cell>
          <cell r="AJ261">
            <v>0</v>
          </cell>
          <cell r="AK261">
            <v>58839</v>
          </cell>
          <cell r="AL261">
            <v>884248.9639193489</v>
          </cell>
        </row>
        <row r="262">
          <cell r="R262" t="str">
            <v>MS: SRB - ACTING ALLOWANCE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1.047</v>
          </cell>
          <cell r="AG262">
            <v>1.046</v>
          </cell>
          <cell r="AH262">
            <v>1.046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R263" t="str">
            <v>MS: SRB - ANNUAL BONUS</v>
          </cell>
          <cell r="S263">
            <v>1071261</v>
          </cell>
          <cell r="T263">
            <v>0</v>
          </cell>
          <cell r="U263">
            <v>0</v>
          </cell>
          <cell r="V263">
            <v>279355</v>
          </cell>
          <cell r="W263">
            <v>791906</v>
          </cell>
          <cell r="X263">
            <v>0</v>
          </cell>
          <cell r="Z263">
            <v>26.07</v>
          </cell>
          <cell r="AA263">
            <v>279355</v>
          </cell>
          <cell r="AB263">
            <v>69838.75</v>
          </cell>
          <cell r="AC263">
            <v>838065</v>
          </cell>
          <cell r="AE263">
            <v>1071261</v>
          </cell>
          <cell r="AF263">
            <v>1.053</v>
          </cell>
          <cell r="AG263">
            <v>1.049</v>
          </cell>
          <cell r="AH263">
            <v>1.047</v>
          </cell>
          <cell r="AI263">
            <v>1071261</v>
          </cell>
          <cell r="AJ263">
            <v>0</v>
          </cell>
          <cell r="AK263">
            <v>1071261</v>
          </cell>
          <cell r="AL263">
            <v>1048063.2838025212</v>
          </cell>
        </row>
        <row r="264">
          <cell r="R264" t="str">
            <v>MS: SOC CONTR - BARGAINING COUNCIL</v>
          </cell>
          <cell r="S264">
            <v>3368</v>
          </cell>
          <cell r="T264">
            <v>259.2</v>
          </cell>
          <cell r="U264">
            <v>0</v>
          </cell>
          <cell r="V264">
            <v>1058.4</v>
          </cell>
          <cell r="W264">
            <v>2309.6</v>
          </cell>
          <cell r="X264">
            <v>0</v>
          </cell>
          <cell r="Z264">
            <v>31.42</v>
          </cell>
          <cell r="AA264">
            <v>1058.4</v>
          </cell>
          <cell r="AB264">
            <v>264.6</v>
          </cell>
          <cell r="AC264">
            <v>3175.2000000000003</v>
          </cell>
          <cell r="AE264">
            <v>3368</v>
          </cell>
          <cell r="AF264">
            <v>1.053</v>
          </cell>
          <cell r="AG264">
            <v>1.049</v>
          </cell>
          <cell r="AH264">
            <v>1.047</v>
          </cell>
          <cell r="AI264">
            <v>3368</v>
          </cell>
          <cell r="AJ264">
            <v>0</v>
          </cell>
          <cell r="AK264">
            <v>3368</v>
          </cell>
          <cell r="AL264">
            <v>3271.587180559366</v>
          </cell>
        </row>
        <row r="265">
          <cell r="R265" t="str">
            <v>MS: SOC CONTR - GROUP LIFE INSURANCE</v>
          </cell>
          <cell r="S265">
            <v>245299</v>
          </cell>
          <cell r="T265">
            <v>9683.74</v>
          </cell>
          <cell r="U265">
            <v>0</v>
          </cell>
          <cell r="V265">
            <v>37805.87</v>
          </cell>
          <cell r="W265">
            <v>207493.13</v>
          </cell>
          <cell r="X265">
            <v>0</v>
          </cell>
          <cell r="Z265">
            <v>15.41</v>
          </cell>
          <cell r="AA265">
            <v>37805.87</v>
          </cell>
          <cell r="AB265">
            <v>9451.4675</v>
          </cell>
          <cell r="AC265">
            <v>113417.61000000002</v>
          </cell>
          <cell r="AE265">
            <v>245299</v>
          </cell>
          <cell r="AF265">
            <v>1.053</v>
          </cell>
          <cell r="AG265">
            <v>1.049</v>
          </cell>
          <cell r="AH265">
            <v>1.047</v>
          </cell>
          <cell r="AI265">
            <v>245299</v>
          </cell>
          <cell r="AJ265">
            <v>0</v>
          </cell>
          <cell r="AK265">
            <v>245299</v>
          </cell>
          <cell r="AL265">
            <v>220093.28959852934</v>
          </cell>
        </row>
        <row r="266">
          <cell r="R266" t="str">
            <v>MS: SOC CONTR - MEDICAL</v>
          </cell>
          <cell r="S266">
            <v>1620722</v>
          </cell>
          <cell r="T266">
            <v>74668.8</v>
          </cell>
          <cell r="U266">
            <v>0</v>
          </cell>
          <cell r="V266">
            <v>307771.8</v>
          </cell>
          <cell r="W266">
            <v>1312950.2</v>
          </cell>
          <cell r="X266">
            <v>0</v>
          </cell>
          <cell r="Z266">
            <v>18.98</v>
          </cell>
          <cell r="AA266">
            <v>307771.8</v>
          </cell>
          <cell r="AB266">
            <v>76942.95</v>
          </cell>
          <cell r="AC266">
            <v>923315.3999999999</v>
          </cell>
          <cell r="AE266">
            <v>1620722</v>
          </cell>
          <cell r="AF266">
            <v>1.053</v>
          </cell>
          <cell r="AG266">
            <v>1.049</v>
          </cell>
          <cell r="AH266">
            <v>1.047</v>
          </cell>
          <cell r="AI266">
            <v>1620722</v>
          </cell>
          <cell r="AJ266">
            <v>0</v>
          </cell>
          <cell r="AK266">
            <v>1620722</v>
          </cell>
          <cell r="AL266">
            <v>1516744.167875995</v>
          </cell>
        </row>
        <row r="267">
          <cell r="R267" t="str">
            <v>MS: SOC CONTR - PENSION</v>
          </cell>
          <cell r="S267">
            <v>2607383</v>
          </cell>
          <cell r="T267">
            <v>175942.55</v>
          </cell>
          <cell r="U267">
            <v>0</v>
          </cell>
          <cell r="V267">
            <v>734687.45</v>
          </cell>
          <cell r="W267">
            <v>1872695.55</v>
          </cell>
          <cell r="X267">
            <v>0</v>
          </cell>
          <cell r="Z267">
            <v>28.17</v>
          </cell>
          <cell r="AA267">
            <v>734687.45</v>
          </cell>
          <cell r="AB267">
            <v>183671.8625</v>
          </cell>
          <cell r="AC267">
            <v>2204062.3499999996</v>
          </cell>
          <cell r="AE267">
            <v>2607383</v>
          </cell>
          <cell r="AF267">
            <v>1.053</v>
          </cell>
          <cell r="AG267">
            <v>1.049</v>
          </cell>
          <cell r="AH267">
            <v>1.047</v>
          </cell>
          <cell r="AI267">
            <v>2607383</v>
          </cell>
          <cell r="AJ267">
            <v>0</v>
          </cell>
          <cell r="AK267">
            <v>2607383</v>
          </cell>
          <cell r="AL267">
            <v>2272620.424597386</v>
          </cell>
        </row>
        <row r="268">
          <cell r="R268" t="str">
            <v>MS: SOC CONTR - UNEMPLOYMENT INSUR FUND</v>
          </cell>
          <cell r="S268">
            <v>60141</v>
          </cell>
          <cell r="T268">
            <v>4250.88</v>
          </cell>
          <cell r="U268">
            <v>0</v>
          </cell>
          <cell r="V268">
            <v>17357.76</v>
          </cell>
          <cell r="W268">
            <v>42783.24</v>
          </cell>
          <cell r="X268">
            <v>0</v>
          </cell>
          <cell r="Z268">
            <v>28.86</v>
          </cell>
          <cell r="AA268">
            <v>17357.76</v>
          </cell>
          <cell r="AB268">
            <v>4339.44</v>
          </cell>
          <cell r="AC268">
            <v>52073.28</v>
          </cell>
          <cell r="AE268">
            <v>60141</v>
          </cell>
          <cell r="AF268">
            <v>1.053</v>
          </cell>
          <cell r="AG268">
            <v>1.049</v>
          </cell>
          <cell r="AH268">
            <v>1.047</v>
          </cell>
          <cell r="AI268">
            <v>60141</v>
          </cell>
          <cell r="AJ268">
            <v>0</v>
          </cell>
          <cell r="AK268">
            <v>60141</v>
          </cell>
          <cell r="AL268">
            <v>53654.02976117366</v>
          </cell>
        </row>
        <row r="269">
          <cell r="R269" t="str">
            <v>OS: CATERING SERVICES(REFRESHMENTS)</v>
          </cell>
          <cell r="S269">
            <v>14776</v>
          </cell>
          <cell r="T269">
            <v>0</v>
          </cell>
          <cell r="U269">
            <v>0</v>
          </cell>
          <cell r="V269">
            <v>6835</v>
          </cell>
          <cell r="W269">
            <v>7941</v>
          </cell>
          <cell r="X269">
            <v>5535</v>
          </cell>
          <cell r="Z269">
            <v>46.25</v>
          </cell>
          <cell r="AA269">
            <v>6835</v>
          </cell>
          <cell r="AB269">
            <v>1708.75</v>
          </cell>
          <cell r="AC269">
            <v>20505</v>
          </cell>
          <cell r="AE269">
            <v>14776</v>
          </cell>
          <cell r="AF269">
            <v>1.047</v>
          </cell>
          <cell r="AG269">
            <v>1.046</v>
          </cell>
          <cell r="AH269">
            <v>1.046</v>
          </cell>
          <cell r="AI269">
            <v>14776</v>
          </cell>
          <cell r="AJ269">
            <v>0</v>
          </cell>
          <cell r="AK269">
            <v>25000</v>
          </cell>
          <cell r="AL269">
            <v>25000</v>
          </cell>
        </row>
        <row r="270">
          <cell r="R270" t="str">
            <v>OS: METER MANAGEMENT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E270">
            <v>0</v>
          </cell>
          <cell r="AF270">
            <v>1.047</v>
          </cell>
          <cell r="AG270">
            <v>1.046</v>
          </cell>
          <cell r="AH270">
            <v>1.046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R271" t="str">
            <v>CONTR: TRACING AGENTS &amp; DEBT COLLECTORS</v>
          </cell>
          <cell r="S271">
            <v>2932323</v>
          </cell>
          <cell r="T271">
            <v>0</v>
          </cell>
          <cell r="U271">
            <v>0</v>
          </cell>
          <cell r="V271">
            <v>0</v>
          </cell>
          <cell r="W271">
            <v>2932323</v>
          </cell>
          <cell r="X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E271">
            <v>2932323</v>
          </cell>
          <cell r="AF271">
            <v>1.047</v>
          </cell>
          <cell r="AG271">
            <v>1.046</v>
          </cell>
          <cell r="AH271">
            <v>1.046</v>
          </cell>
          <cell r="AI271">
            <v>2932323</v>
          </cell>
          <cell r="AJ271">
            <v>0</v>
          </cell>
          <cell r="AK271">
            <v>2500000</v>
          </cell>
          <cell r="AL271">
            <v>2500000</v>
          </cell>
        </row>
        <row r="272">
          <cell r="R272" t="str">
            <v>OC: SKILLS DEVELOPMENT FUND LEVY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E272">
            <v>0</v>
          </cell>
          <cell r="AF272">
            <v>1.047</v>
          </cell>
          <cell r="AG272">
            <v>1.046</v>
          </cell>
          <cell r="AH272">
            <v>1.046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R273" t="str">
            <v>INVENTORY - MATERIALS &amp; SUPPLIES(PRINT&amp;</v>
          </cell>
          <cell r="S273">
            <v>709859</v>
          </cell>
          <cell r="T273">
            <v>48331.52</v>
          </cell>
          <cell r="U273">
            <v>0</v>
          </cell>
          <cell r="V273">
            <v>223887.03</v>
          </cell>
          <cell r="W273">
            <v>485971.97</v>
          </cell>
          <cell r="X273">
            <v>296668.58999999997</v>
          </cell>
          <cell r="Z273">
            <v>31.53</v>
          </cell>
          <cell r="AA273">
            <v>223887.03</v>
          </cell>
          <cell r="AB273">
            <v>55971.7575</v>
          </cell>
          <cell r="AC273">
            <v>671661.09</v>
          </cell>
          <cell r="AE273">
            <v>709859</v>
          </cell>
          <cell r="AF273">
            <v>1.047</v>
          </cell>
          <cell r="AG273">
            <v>1.046</v>
          </cell>
          <cell r="AH273">
            <v>1.046</v>
          </cell>
          <cell r="AI273">
            <v>709859</v>
          </cell>
          <cell r="AJ273">
            <v>0</v>
          </cell>
          <cell r="AK273">
            <v>709859</v>
          </cell>
          <cell r="AL273">
            <v>709859</v>
          </cell>
        </row>
        <row r="274">
          <cell r="R274" t="str">
            <v>INVENTORY - MATERIALS &amp; SUPPLIES(FESTIVA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E274">
            <v>0</v>
          </cell>
          <cell r="AF274">
            <v>1.047</v>
          </cell>
          <cell r="AG274">
            <v>1.046</v>
          </cell>
          <cell r="AH274">
            <v>1.046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R275" t="str">
            <v>INVENTORY - MATERIALS &amp; SUPPLIES(STOCK &amp;</v>
          </cell>
          <cell r="S275">
            <v>13213</v>
          </cell>
          <cell r="T275">
            <v>0</v>
          </cell>
          <cell r="U275">
            <v>0</v>
          </cell>
          <cell r="V275">
            <v>0</v>
          </cell>
          <cell r="W275">
            <v>13213</v>
          </cell>
          <cell r="X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E275">
            <v>13213</v>
          </cell>
          <cell r="AF275">
            <v>1.047</v>
          </cell>
          <cell r="AG275">
            <v>1.046</v>
          </cell>
          <cell r="AH275">
            <v>1.046</v>
          </cell>
          <cell r="AI275">
            <v>13213</v>
          </cell>
          <cell r="AJ275">
            <v>0</v>
          </cell>
          <cell r="AK275">
            <v>10000</v>
          </cell>
          <cell r="AL275">
            <v>10470</v>
          </cell>
        </row>
        <row r="276">
          <cell r="R276" t="str">
            <v>BAD DEBTS WRITTEN OFF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E276">
            <v>0</v>
          </cell>
          <cell r="AF276">
            <v>1.047</v>
          </cell>
          <cell r="AG276">
            <v>1.046</v>
          </cell>
          <cell r="AH276">
            <v>1.046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R277" t="str">
            <v>PPE MACHINERY &amp; EQUIPMENT - GAINS</v>
          </cell>
          <cell r="S277">
            <v>-2700000</v>
          </cell>
          <cell r="T277">
            <v>-990676.09</v>
          </cell>
          <cell r="U277">
            <v>0</v>
          </cell>
          <cell r="V277">
            <v>-990676.09</v>
          </cell>
          <cell r="W277">
            <v>-1709323.91</v>
          </cell>
          <cell r="X277">
            <v>0</v>
          </cell>
          <cell r="Z277">
            <v>36.69</v>
          </cell>
          <cell r="AA277">
            <v>-990676.09</v>
          </cell>
          <cell r="AB277">
            <v>-247669.0225</v>
          </cell>
          <cell r="AC277">
            <v>-2972028.27</v>
          </cell>
          <cell r="AE277">
            <v>-2700000</v>
          </cell>
          <cell r="AF277">
            <v>1.047</v>
          </cell>
          <cell r="AG277">
            <v>1.046</v>
          </cell>
          <cell r="AH277">
            <v>1.046</v>
          </cell>
          <cell r="AI277">
            <v>-2700000</v>
          </cell>
          <cell r="AJ277">
            <v>0</v>
          </cell>
          <cell r="AK277">
            <v>-2700000</v>
          </cell>
          <cell r="AL277">
            <v>-2700000</v>
          </cell>
        </row>
        <row r="278">
          <cell r="R278" t="str">
            <v>RECOVER:INT BILL:ELECTRICITY CONSUMPTION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E278">
            <v>0</v>
          </cell>
          <cell r="AF278">
            <v>1.047</v>
          </cell>
          <cell r="AG278">
            <v>1.046</v>
          </cell>
          <cell r="AH278">
            <v>1.046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R279" t="str">
            <v>RECOVER:INT BILL:ELECTRICITY STREETLIGHT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1.047</v>
          </cell>
          <cell r="AG279">
            <v>1.046</v>
          </cell>
          <cell r="AH279">
            <v>1.046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R280" t="str">
            <v>CHG INT BILL:ELECTRICITY CONSUMP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1.047</v>
          </cell>
          <cell r="AG280">
            <v>1.046</v>
          </cell>
          <cell r="AH280">
            <v>1.046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R281" t="str">
            <v>CHG INT BILL:ELEC STREETLIGHTS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1.047</v>
          </cell>
          <cell r="AG281">
            <v>1.046</v>
          </cell>
          <cell r="AH281">
            <v>1.046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R282" t="str">
            <v>MS: SAL &amp; ALL: BASIC SALARY &amp; WAGES</v>
          </cell>
          <cell r="S282">
            <v>6879093</v>
          </cell>
          <cell r="T282">
            <v>640965.07</v>
          </cell>
          <cell r="U282">
            <v>0</v>
          </cell>
          <cell r="V282">
            <v>2629381.1</v>
          </cell>
          <cell r="W282">
            <v>4249711.9</v>
          </cell>
          <cell r="X282">
            <v>0</v>
          </cell>
          <cell r="Z282">
            <v>38.22</v>
          </cell>
          <cell r="AA282">
            <v>2629381.1</v>
          </cell>
          <cell r="AB282">
            <v>657345.275</v>
          </cell>
          <cell r="AC282">
            <v>7888143.300000001</v>
          </cell>
          <cell r="AE282">
            <v>6879093</v>
          </cell>
          <cell r="AF282">
            <v>1.053</v>
          </cell>
          <cell r="AG282">
            <v>1.049</v>
          </cell>
          <cell r="AH282">
            <v>1.047</v>
          </cell>
          <cell r="AI282">
            <v>6879093</v>
          </cell>
          <cell r="AJ282">
            <v>0</v>
          </cell>
          <cell r="AK282">
            <v>6879093</v>
          </cell>
          <cell r="AL282">
            <v>7253003.726554112</v>
          </cell>
        </row>
        <row r="283">
          <cell r="R283" t="str">
            <v>MS: ALL - ACCOMMODATION/TRVL/INCIDENTAL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1.047</v>
          </cell>
          <cell r="AG283">
            <v>1.046</v>
          </cell>
          <cell r="AH283">
            <v>1.046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R284" t="str">
            <v>MS: ALL - CELLULAR &amp; TELEPHONE</v>
          </cell>
          <cell r="S284">
            <v>31440</v>
          </cell>
          <cell r="T284">
            <v>1500</v>
          </cell>
          <cell r="U284">
            <v>0</v>
          </cell>
          <cell r="V284">
            <v>6000</v>
          </cell>
          <cell r="W284">
            <v>25440</v>
          </cell>
          <cell r="X284">
            <v>0</v>
          </cell>
          <cell r="Z284">
            <v>19.08</v>
          </cell>
          <cell r="AA284">
            <v>6000</v>
          </cell>
          <cell r="AB284">
            <v>1500</v>
          </cell>
          <cell r="AC284">
            <v>18000</v>
          </cell>
          <cell r="AE284">
            <v>31440</v>
          </cell>
          <cell r="AF284">
            <v>1.053</v>
          </cell>
          <cell r="AG284">
            <v>1.049</v>
          </cell>
          <cell r="AH284">
            <v>1.047</v>
          </cell>
          <cell r="AI284">
            <v>31440</v>
          </cell>
          <cell r="AJ284">
            <v>0</v>
          </cell>
          <cell r="AK284">
            <v>31440</v>
          </cell>
          <cell r="AL284">
            <v>29127.37874429636</v>
          </cell>
        </row>
        <row r="285">
          <cell r="R285" t="str">
            <v>MS: HB &amp; INC: HOUSING BENEFITS</v>
          </cell>
          <cell r="S285">
            <v>109167</v>
          </cell>
          <cell r="T285">
            <v>5058.85</v>
          </cell>
          <cell r="U285">
            <v>0</v>
          </cell>
          <cell r="V285">
            <v>20235.4</v>
          </cell>
          <cell r="W285">
            <v>88931.6</v>
          </cell>
          <cell r="X285">
            <v>0</v>
          </cell>
          <cell r="Z285">
            <v>18.53</v>
          </cell>
          <cell r="AA285">
            <v>20235.4</v>
          </cell>
          <cell r="AB285">
            <v>5058.85</v>
          </cell>
          <cell r="AC285">
            <v>60706.200000000004</v>
          </cell>
          <cell r="AE285">
            <v>109167</v>
          </cell>
          <cell r="AF285">
            <v>1.053</v>
          </cell>
          <cell r="AG285">
            <v>1.049</v>
          </cell>
          <cell r="AH285">
            <v>1.047</v>
          </cell>
          <cell r="AI285">
            <v>109167</v>
          </cell>
          <cell r="AJ285">
            <v>0</v>
          </cell>
          <cell r="AK285">
            <v>109167</v>
          </cell>
          <cell r="AL285">
            <v>117880.8319684669</v>
          </cell>
        </row>
        <row r="286">
          <cell r="R286" t="str">
            <v>MS: ALL - TRAVEL OR MOTOR VEHICLE (SUBS</v>
          </cell>
          <cell r="S286">
            <v>94073</v>
          </cell>
          <cell r="T286">
            <v>113118.4</v>
          </cell>
          <cell r="U286">
            <v>0</v>
          </cell>
          <cell r="V286">
            <v>456219.55</v>
          </cell>
          <cell r="W286">
            <v>-362146.55</v>
          </cell>
          <cell r="X286">
            <v>0</v>
          </cell>
          <cell r="Z286">
            <v>484.96</v>
          </cell>
          <cell r="AA286">
            <v>456219.55</v>
          </cell>
          <cell r="AB286">
            <v>114054.8875</v>
          </cell>
          <cell r="AC286">
            <v>1368658.65</v>
          </cell>
          <cell r="AE286">
            <v>94073</v>
          </cell>
          <cell r="AF286">
            <v>1.053</v>
          </cell>
          <cell r="AG286">
            <v>1.049</v>
          </cell>
          <cell r="AH286">
            <v>1.047</v>
          </cell>
          <cell r="AI286">
            <v>94073</v>
          </cell>
          <cell r="AJ286">
            <v>0</v>
          </cell>
          <cell r="AK286">
            <v>94073</v>
          </cell>
          <cell r="AL286">
            <v>1111710.490009308</v>
          </cell>
        </row>
        <row r="287">
          <cell r="R287" t="str">
            <v>MS: SRB - ACTING ALLOWANCE</v>
          </cell>
          <cell r="S287">
            <v>0</v>
          </cell>
          <cell r="T287">
            <v>1479</v>
          </cell>
          <cell r="U287">
            <v>0</v>
          </cell>
          <cell r="V287">
            <v>16499</v>
          </cell>
          <cell r="W287">
            <v>-16499</v>
          </cell>
          <cell r="X287">
            <v>0</v>
          </cell>
          <cell r="Z287">
            <v>0</v>
          </cell>
          <cell r="AA287">
            <v>16499</v>
          </cell>
          <cell r="AB287">
            <v>4124.75</v>
          </cell>
          <cell r="AC287">
            <v>49497</v>
          </cell>
          <cell r="AE287">
            <v>0</v>
          </cell>
          <cell r="AF287">
            <v>1.047</v>
          </cell>
          <cell r="AG287">
            <v>1.046</v>
          </cell>
          <cell r="AH287">
            <v>1.046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R288" t="str">
            <v>MS: SRB - ANNUAL BONUS</v>
          </cell>
          <cell r="S288">
            <v>442074</v>
          </cell>
          <cell r="T288">
            <v>0</v>
          </cell>
          <cell r="U288">
            <v>0</v>
          </cell>
          <cell r="V288">
            <v>329868</v>
          </cell>
          <cell r="W288">
            <v>112206</v>
          </cell>
          <cell r="X288">
            <v>0</v>
          </cell>
          <cell r="Z288">
            <v>74.61</v>
          </cell>
          <cell r="AA288">
            <v>329868</v>
          </cell>
          <cell r="AB288">
            <v>82467</v>
          </cell>
          <cell r="AC288">
            <v>989604</v>
          </cell>
          <cell r="AE288">
            <v>442074</v>
          </cell>
          <cell r="AF288">
            <v>1.053</v>
          </cell>
          <cell r="AG288">
            <v>1.049</v>
          </cell>
          <cell r="AH288">
            <v>1.047</v>
          </cell>
          <cell r="AI288">
            <v>442074</v>
          </cell>
          <cell r="AJ288">
            <v>0</v>
          </cell>
          <cell r="AK288">
            <v>442074</v>
          </cell>
          <cell r="AL288">
            <v>429626.8946531216</v>
          </cell>
        </row>
        <row r="289">
          <cell r="R289" t="str">
            <v>MS: SOC CONTR - BARGAINING COUNCIL</v>
          </cell>
          <cell r="S289">
            <v>1166</v>
          </cell>
          <cell r="T289">
            <v>140.4</v>
          </cell>
          <cell r="U289">
            <v>0</v>
          </cell>
          <cell r="V289">
            <v>561.6</v>
          </cell>
          <cell r="W289">
            <v>604.4</v>
          </cell>
          <cell r="X289">
            <v>0</v>
          </cell>
          <cell r="Z289">
            <v>48.16</v>
          </cell>
          <cell r="AA289">
            <v>561.6</v>
          </cell>
          <cell r="AB289">
            <v>140.4</v>
          </cell>
          <cell r="AC289">
            <v>1684.8000000000002</v>
          </cell>
          <cell r="AE289">
            <v>1166</v>
          </cell>
          <cell r="AF289">
            <v>1.053</v>
          </cell>
          <cell r="AG289">
            <v>1.049</v>
          </cell>
          <cell r="AH289">
            <v>1.047</v>
          </cell>
          <cell r="AI289">
            <v>1166</v>
          </cell>
          <cell r="AJ289">
            <v>0</v>
          </cell>
          <cell r="AK289">
            <v>1166</v>
          </cell>
          <cell r="AL289">
            <v>1258.302761753603</v>
          </cell>
        </row>
        <row r="290">
          <cell r="R290" t="str">
            <v>MS: SOC CONTR - GROUP LIFE INSURANCE</v>
          </cell>
          <cell r="S290">
            <v>116945</v>
          </cell>
          <cell r="T290">
            <v>6147.03</v>
          </cell>
          <cell r="U290">
            <v>0</v>
          </cell>
          <cell r="V290">
            <v>22487.91</v>
          </cell>
          <cell r="W290">
            <v>94457.09</v>
          </cell>
          <cell r="X290">
            <v>0</v>
          </cell>
          <cell r="Z290">
            <v>19.22</v>
          </cell>
          <cell r="AA290">
            <v>22487.91</v>
          </cell>
          <cell r="AB290">
            <v>5621.9775</v>
          </cell>
          <cell r="AC290">
            <v>67463.73</v>
          </cell>
          <cell r="AE290">
            <v>116945</v>
          </cell>
          <cell r="AF290">
            <v>1.053</v>
          </cell>
          <cell r="AG290">
            <v>1.049</v>
          </cell>
          <cell r="AH290">
            <v>1.047</v>
          </cell>
          <cell r="AI290">
            <v>116945</v>
          </cell>
          <cell r="AJ290">
            <v>0</v>
          </cell>
          <cell r="AK290">
            <v>116945</v>
          </cell>
          <cell r="AL290">
            <v>1083540.9942423967</v>
          </cell>
        </row>
        <row r="291">
          <cell r="R291" t="str">
            <v>MS: SOC CONTR - MEDICAL</v>
          </cell>
          <cell r="S291">
            <v>600268</v>
          </cell>
          <cell r="T291">
            <v>48718.8</v>
          </cell>
          <cell r="U291">
            <v>0</v>
          </cell>
          <cell r="V291">
            <v>195497.4</v>
          </cell>
          <cell r="W291">
            <v>404770.6</v>
          </cell>
          <cell r="X291">
            <v>0</v>
          </cell>
          <cell r="Z291">
            <v>32.56</v>
          </cell>
          <cell r="AA291">
            <v>195497.4</v>
          </cell>
          <cell r="AB291">
            <v>48874.35</v>
          </cell>
          <cell r="AC291">
            <v>586492.2</v>
          </cell>
          <cell r="AE291">
            <v>600268</v>
          </cell>
          <cell r="AF291">
            <v>1.053</v>
          </cell>
          <cell r="AG291">
            <v>1.049</v>
          </cell>
          <cell r="AH291">
            <v>1.047</v>
          </cell>
          <cell r="AI291">
            <v>600268</v>
          </cell>
          <cell r="AJ291">
            <v>0</v>
          </cell>
          <cell r="AK291">
            <v>600268</v>
          </cell>
          <cell r="AL291">
            <v>583363.1414907674</v>
          </cell>
        </row>
        <row r="292">
          <cell r="R292" t="str">
            <v>MS: SOC CONTR - PENSION</v>
          </cell>
          <cell r="S292">
            <v>1243052</v>
          </cell>
          <cell r="T292">
            <v>116602.73</v>
          </cell>
          <cell r="U292">
            <v>0</v>
          </cell>
          <cell r="V292">
            <v>462049.12</v>
          </cell>
          <cell r="W292">
            <v>781002.88</v>
          </cell>
          <cell r="X292">
            <v>0</v>
          </cell>
          <cell r="Z292">
            <v>37.17</v>
          </cell>
          <cell r="AA292">
            <v>462049.12</v>
          </cell>
          <cell r="AB292">
            <v>115512.28</v>
          </cell>
          <cell r="AC292">
            <v>1386147.3599999999</v>
          </cell>
          <cell r="AE292">
            <v>1243052</v>
          </cell>
          <cell r="AF292">
            <v>1.053</v>
          </cell>
          <cell r="AG292">
            <v>1.049</v>
          </cell>
          <cell r="AH292">
            <v>1.047</v>
          </cell>
          <cell r="AI292">
            <v>1243052</v>
          </cell>
          <cell r="AJ292">
            <v>0</v>
          </cell>
          <cell r="AK292">
            <v>1243052</v>
          </cell>
          <cell r="AL292">
            <v>1034170.2760162284</v>
          </cell>
        </row>
        <row r="293">
          <cell r="R293" t="str">
            <v>MS: SOC CONTR - UNEMPLOYMENT INSUR FUND</v>
          </cell>
          <cell r="S293">
            <v>22275</v>
          </cell>
          <cell r="T293">
            <v>2302.56</v>
          </cell>
          <cell r="U293">
            <v>0</v>
          </cell>
          <cell r="V293">
            <v>9210.24</v>
          </cell>
          <cell r="W293">
            <v>13064.76</v>
          </cell>
          <cell r="X293">
            <v>0</v>
          </cell>
          <cell r="Z293">
            <v>41.34</v>
          </cell>
          <cell r="AA293">
            <v>9210.24</v>
          </cell>
          <cell r="AB293">
            <v>2302.56</v>
          </cell>
          <cell r="AC293">
            <v>27630.72</v>
          </cell>
          <cell r="AE293">
            <v>22275</v>
          </cell>
          <cell r="AF293">
            <v>1.053</v>
          </cell>
          <cell r="AG293">
            <v>1.049</v>
          </cell>
          <cell r="AH293">
            <v>1.047</v>
          </cell>
          <cell r="AI293">
            <v>22275</v>
          </cell>
          <cell r="AJ293">
            <v>0</v>
          </cell>
          <cell r="AK293">
            <v>22275</v>
          </cell>
          <cell r="AL293">
            <v>20636.165292759088</v>
          </cell>
        </row>
        <row r="294">
          <cell r="R294" t="str">
            <v>OS: CATERING SERVICES(REFRESHMENTS)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E294">
            <v>0</v>
          </cell>
          <cell r="AF294">
            <v>1.047</v>
          </cell>
          <cell r="AG294">
            <v>1.046</v>
          </cell>
          <cell r="AH294">
            <v>1.046</v>
          </cell>
          <cell r="AI294">
            <v>0</v>
          </cell>
          <cell r="AJ294">
            <v>0</v>
          </cell>
          <cell r="AK294">
            <v>10000</v>
          </cell>
          <cell r="AL294">
            <v>10000</v>
          </cell>
        </row>
        <row r="295">
          <cell r="R295" t="str">
            <v>OC: MUNICIPAL SERVICES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1.047</v>
          </cell>
          <cell r="AG295">
            <v>1.046</v>
          </cell>
          <cell r="AH295">
            <v>1.046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R296" t="str">
            <v>OC: SKILLS DEVELOPMENT FUND LEVY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1.047</v>
          </cell>
          <cell r="AG296">
            <v>1.046</v>
          </cell>
          <cell r="AH296">
            <v>1.046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R297" t="str">
            <v>OC: INTERCOMPANY/PARENT-SUBSIDIARY TRANS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1.047</v>
          </cell>
          <cell r="AG297">
            <v>1.046</v>
          </cell>
          <cell r="AH297">
            <v>1.046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R298" t="str">
            <v>INVENTORY - MATERIALS &amp; SUPPLIES(PRINT&amp;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1.047</v>
          </cell>
          <cell r="AG298">
            <v>1.046</v>
          </cell>
          <cell r="AH298">
            <v>1.046</v>
          </cell>
          <cell r="AI298">
            <v>0</v>
          </cell>
          <cell r="AJ298">
            <v>0</v>
          </cell>
          <cell r="AK298">
            <v>20000</v>
          </cell>
          <cell r="AL298">
            <v>20000</v>
          </cell>
        </row>
        <row r="299">
          <cell r="R299" t="str">
            <v>DIVIDENDS PAID</v>
          </cell>
          <cell r="S299">
            <v>120000000</v>
          </cell>
          <cell r="T299">
            <v>0</v>
          </cell>
          <cell r="U299">
            <v>0</v>
          </cell>
          <cell r="V299">
            <v>10000000</v>
          </cell>
          <cell r="W299">
            <v>110000000</v>
          </cell>
          <cell r="X299">
            <v>10000000</v>
          </cell>
          <cell r="Z299">
            <v>8.33</v>
          </cell>
          <cell r="AA299">
            <v>10000000</v>
          </cell>
          <cell r="AB299">
            <v>2500000</v>
          </cell>
          <cell r="AC299">
            <v>30000000</v>
          </cell>
          <cell r="AE299">
            <v>120000000</v>
          </cell>
          <cell r="AF299">
            <v>1.047</v>
          </cell>
          <cell r="AG299">
            <v>1.046</v>
          </cell>
          <cell r="AH299">
            <v>1.046</v>
          </cell>
          <cell r="AI299">
            <v>120000000</v>
          </cell>
          <cell r="AJ299">
            <v>0</v>
          </cell>
          <cell r="AK299">
            <v>120000000</v>
          </cell>
          <cell r="AL299">
            <v>120000000</v>
          </cell>
        </row>
        <row r="300">
          <cell r="R300" t="str">
            <v>MS: SAL &amp; ALL: BASIC SALARY &amp; WAGES</v>
          </cell>
          <cell r="S300">
            <v>7650320</v>
          </cell>
          <cell r="T300">
            <v>647023.45</v>
          </cell>
          <cell r="U300">
            <v>0</v>
          </cell>
          <cell r="V300">
            <v>2662238.68</v>
          </cell>
          <cell r="W300">
            <v>4988081.32</v>
          </cell>
          <cell r="X300">
            <v>0</v>
          </cell>
          <cell r="Z300">
            <v>34.79</v>
          </cell>
          <cell r="AA300">
            <v>2662238.68</v>
          </cell>
          <cell r="AB300">
            <v>665559.67</v>
          </cell>
          <cell r="AC300">
            <v>7986716.040000001</v>
          </cell>
          <cell r="AE300">
            <v>7650320</v>
          </cell>
          <cell r="AF300">
            <v>1.053</v>
          </cell>
          <cell r="AG300">
            <v>1.049</v>
          </cell>
          <cell r="AH300">
            <v>1.047</v>
          </cell>
          <cell r="AI300">
            <v>7650320</v>
          </cell>
          <cell r="AJ300">
            <v>0</v>
          </cell>
          <cell r="AK300">
            <v>7650320</v>
          </cell>
          <cell r="AL300">
            <v>7891317.609871241</v>
          </cell>
        </row>
        <row r="301">
          <cell r="R301" t="str">
            <v>MS: ALL - CELLULAR &amp; TELEPHONE</v>
          </cell>
          <cell r="S301">
            <v>9432</v>
          </cell>
          <cell r="T301">
            <v>750</v>
          </cell>
          <cell r="U301">
            <v>0</v>
          </cell>
          <cell r="V301">
            <v>5250</v>
          </cell>
          <cell r="W301">
            <v>4182</v>
          </cell>
          <cell r="X301">
            <v>0</v>
          </cell>
          <cell r="Z301">
            <v>55.66</v>
          </cell>
          <cell r="AA301">
            <v>5250</v>
          </cell>
          <cell r="AB301">
            <v>1312.5</v>
          </cell>
          <cell r="AC301">
            <v>15750</v>
          </cell>
          <cell r="AE301">
            <v>9432</v>
          </cell>
          <cell r="AF301">
            <v>1.053</v>
          </cell>
          <cell r="AG301">
            <v>1.049</v>
          </cell>
          <cell r="AH301">
            <v>1.047</v>
          </cell>
          <cell r="AI301">
            <v>9432</v>
          </cell>
          <cell r="AJ301">
            <v>0</v>
          </cell>
          <cell r="AK301">
            <v>9432</v>
          </cell>
          <cell r="AL301">
            <v>17476.427246577816</v>
          </cell>
        </row>
        <row r="302">
          <cell r="R302" t="str">
            <v>MS: HB &amp; INC: HOUSING BENEFITS</v>
          </cell>
          <cell r="S302">
            <v>218334</v>
          </cell>
          <cell r="T302">
            <v>4047.08</v>
          </cell>
          <cell r="U302">
            <v>0</v>
          </cell>
          <cell r="V302">
            <v>19223.63</v>
          </cell>
          <cell r="W302">
            <v>199110.37</v>
          </cell>
          <cell r="X302">
            <v>0</v>
          </cell>
          <cell r="Z302">
            <v>8.8</v>
          </cell>
          <cell r="AA302">
            <v>19223.63</v>
          </cell>
          <cell r="AB302">
            <v>4805.9075</v>
          </cell>
          <cell r="AC302">
            <v>57670.89</v>
          </cell>
          <cell r="AE302">
            <v>218334</v>
          </cell>
          <cell r="AF302">
            <v>1.053</v>
          </cell>
          <cell r="AG302">
            <v>1.049</v>
          </cell>
          <cell r="AH302">
            <v>1.047</v>
          </cell>
          <cell r="AI302">
            <v>218334</v>
          </cell>
          <cell r="AJ302">
            <v>0</v>
          </cell>
          <cell r="AK302">
            <v>218334</v>
          </cell>
          <cell r="AL302">
            <v>223973.580740087</v>
          </cell>
        </row>
        <row r="303">
          <cell r="R303" t="str">
            <v>MS: ALL - LEAVE PAY</v>
          </cell>
          <cell r="S303">
            <v>1438447</v>
          </cell>
          <cell r="T303">
            <v>0</v>
          </cell>
          <cell r="U303">
            <v>0</v>
          </cell>
          <cell r="V303">
            <v>52043.81</v>
          </cell>
          <cell r="W303">
            <v>1386403.19</v>
          </cell>
          <cell r="X303">
            <v>52043.81</v>
          </cell>
          <cell r="Z303">
            <v>3.61</v>
          </cell>
          <cell r="AA303">
            <v>52043.81</v>
          </cell>
          <cell r="AB303">
            <v>13010.9525</v>
          </cell>
          <cell r="AC303">
            <v>156131.43</v>
          </cell>
          <cell r="AE303">
            <v>1438447</v>
          </cell>
          <cell r="AF303">
            <v>1.053</v>
          </cell>
          <cell r="AG303">
            <v>1.049</v>
          </cell>
          <cell r="AH303">
            <v>1.047</v>
          </cell>
          <cell r="AI303">
            <v>1438447</v>
          </cell>
          <cell r="AJ303">
            <v>0</v>
          </cell>
          <cell r="AK303">
            <v>1438447</v>
          </cell>
          <cell r="AL303">
            <v>1056054.009</v>
          </cell>
          <cell r="AM303">
            <v>1107800.6554410001</v>
          </cell>
          <cell r="AN303">
            <v>1159867.286246727</v>
          </cell>
        </row>
        <row r="304">
          <cell r="R304" t="str">
            <v>MS: ALL - TRAVEL OR MOTOR VEHICLE (SUBS</v>
          </cell>
          <cell r="S304">
            <v>46141</v>
          </cell>
          <cell r="T304">
            <v>38294.09</v>
          </cell>
          <cell r="U304">
            <v>0</v>
          </cell>
          <cell r="V304">
            <v>225209.77</v>
          </cell>
          <cell r="W304">
            <v>-179068.77</v>
          </cell>
          <cell r="X304">
            <v>0</v>
          </cell>
          <cell r="Z304">
            <v>488.09</v>
          </cell>
          <cell r="AA304">
            <v>225209.77</v>
          </cell>
          <cell r="AB304">
            <v>56302.4425</v>
          </cell>
          <cell r="AC304">
            <v>675629.3099999999</v>
          </cell>
          <cell r="AE304">
            <v>46141</v>
          </cell>
          <cell r="AF304">
            <v>1.053</v>
          </cell>
          <cell r="AG304">
            <v>1.049</v>
          </cell>
          <cell r="AH304">
            <v>1.047</v>
          </cell>
          <cell r="AI304">
            <v>46141</v>
          </cell>
          <cell r="AJ304">
            <v>0</v>
          </cell>
          <cell r="AK304">
            <v>46141</v>
          </cell>
          <cell r="AL304">
            <v>595818.0086418286</v>
          </cell>
        </row>
        <row r="305">
          <cell r="R305" t="str">
            <v>MS: OVERTIME - STRUCTURED</v>
          </cell>
          <cell r="S305">
            <v>395675</v>
          </cell>
          <cell r="T305">
            <v>54920.46</v>
          </cell>
          <cell r="U305">
            <v>0</v>
          </cell>
          <cell r="V305">
            <v>184388.96</v>
          </cell>
          <cell r="W305">
            <v>211286.04</v>
          </cell>
          <cell r="X305">
            <v>0</v>
          </cell>
          <cell r="Z305">
            <v>46.6</v>
          </cell>
          <cell r="AA305">
            <v>184388.96</v>
          </cell>
          <cell r="AB305">
            <v>46097.24</v>
          </cell>
          <cell r="AC305">
            <v>553166.88</v>
          </cell>
          <cell r="AE305">
            <v>395675</v>
          </cell>
          <cell r="AF305">
            <v>1.053</v>
          </cell>
          <cell r="AG305">
            <v>1.049</v>
          </cell>
          <cell r="AH305">
            <v>1.047</v>
          </cell>
          <cell r="AI305">
            <v>395675</v>
          </cell>
          <cell r="AJ305">
            <v>0</v>
          </cell>
          <cell r="AK305">
            <v>395675</v>
          </cell>
          <cell r="AL305">
            <v>316540</v>
          </cell>
        </row>
        <row r="306">
          <cell r="R306" t="str">
            <v>MS: PAYMENTS - SHIFT ADD REMUNERATION</v>
          </cell>
          <cell r="S306">
            <v>45751</v>
          </cell>
          <cell r="T306">
            <v>0</v>
          </cell>
          <cell r="U306">
            <v>0</v>
          </cell>
          <cell r="V306">
            <v>0</v>
          </cell>
          <cell r="W306">
            <v>45751</v>
          </cell>
          <cell r="X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E306">
            <v>45751</v>
          </cell>
          <cell r="AF306">
            <v>1.053</v>
          </cell>
          <cell r="AG306">
            <v>1.049</v>
          </cell>
          <cell r="AH306">
            <v>1.047</v>
          </cell>
          <cell r="AI306">
            <v>45751</v>
          </cell>
          <cell r="AJ306">
            <v>0</v>
          </cell>
          <cell r="AK306">
            <v>45751</v>
          </cell>
          <cell r="AL306">
            <v>48175.803</v>
          </cell>
        </row>
        <row r="307">
          <cell r="R307" t="str">
            <v>MS: OVERTIME - NIGHT SHIFT</v>
          </cell>
          <cell r="S307">
            <v>24394</v>
          </cell>
          <cell r="T307">
            <v>3232.68</v>
          </cell>
          <cell r="U307">
            <v>0</v>
          </cell>
          <cell r="V307">
            <v>10647.97</v>
          </cell>
          <cell r="W307">
            <v>13746.03</v>
          </cell>
          <cell r="X307">
            <v>0</v>
          </cell>
          <cell r="Z307">
            <v>43.64</v>
          </cell>
          <cell r="AA307">
            <v>10647.97</v>
          </cell>
          <cell r="AB307">
            <v>2661.9925</v>
          </cell>
          <cell r="AC307">
            <v>31943.909999999996</v>
          </cell>
          <cell r="AE307">
            <v>24394</v>
          </cell>
          <cell r="AF307">
            <v>1.053</v>
          </cell>
          <cell r="AG307">
            <v>1.049</v>
          </cell>
          <cell r="AH307">
            <v>1.047</v>
          </cell>
          <cell r="AI307">
            <v>24394</v>
          </cell>
          <cell r="AJ307">
            <v>0</v>
          </cell>
          <cell r="AK307">
            <v>24394</v>
          </cell>
          <cell r="AL307">
            <v>25686.881999999998</v>
          </cell>
        </row>
        <row r="308">
          <cell r="R308" t="str">
            <v>MS: SRB - ACTING ALLOWANCE</v>
          </cell>
          <cell r="S308">
            <v>0</v>
          </cell>
          <cell r="T308">
            <v>16479</v>
          </cell>
          <cell r="U308">
            <v>0</v>
          </cell>
          <cell r="V308">
            <v>65917.29</v>
          </cell>
          <cell r="W308">
            <v>-65917.29</v>
          </cell>
          <cell r="X308">
            <v>0</v>
          </cell>
          <cell r="Z308">
            <v>0</v>
          </cell>
          <cell r="AA308">
            <v>65917.29</v>
          </cell>
          <cell r="AB308">
            <v>16479.3225</v>
          </cell>
          <cell r="AC308">
            <v>197751.87</v>
          </cell>
          <cell r="AE308">
            <v>0</v>
          </cell>
          <cell r="AF308">
            <v>1.047</v>
          </cell>
          <cell r="AG308">
            <v>1.046</v>
          </cell>
          <cell r="AH308">
            <v>1.046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</row>
        <row r="309">
          <cell r="R309" t="str">
            <v>MS: SRB - ANNUAL BONUS</v>
          </cell>
          <cell r="S309">
            <v>637527</v>
          </cell>
          <cell r="T309">
            <v>52895</v>
          </cell>
          <cell r="U309">
            <v>0</v>
          </cell>
          <cell r="V309">
            <v>195928</v>
          </cell>
          <cell r="W309">
            <v>441599</v>
          </cell>
          <cell r="X309">
            <v>0</v>
          </cell>
          <cell r="Z309">
            <v>30.73</v>
          </cell>
          <cell r="AA309">
            <v>195928</v>
          </cell>
          <cell r="AB309">
            <v>48982</v>
          </cell>
          <cell r="AC309">
            <v>587784</v>
          </cell>
          <cell r="AE309">
            <v>637527</v>
          </cell>
          <cell r="AF309">
            <v>1.053</v>
          </cell>
          <cell r="AG309">
            <v>1.049</v>
          </cell>
          <cell r="AH309">
            <v>1.047</v>
          </cell>
          <cell r="AI309">
            <v>637527</v>
          </cell>
          <cell r="AJ309">
            <v>0</v>
          </cell>
          <cell r="AK309">
            <v>637527</v>
          </cell>
          <cell r="AL309">
            <v>555518.338323845</v>
          </cell>
        </row>
        <row r="310">
          <cell r="R310" t="str">
            <v>MS: SRB - LONG SERVICE AWARD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E310">
            <v>0</v>
          </cell>
          <cell r="AF310">
            <v>1.047</v>
          </cell>
          <cell r="AG310">
            <v>1.046</v>
          </cell>
          <cell r="AH310">
            <v>1.046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</row>
        <row r="311">
          <cell r="R311" t="str">
            <v>MS: SRB - STANDBY ALLOWANCE</v>
          </cell>
          <cell r="S311">
            <v>272788</v>
          </cell>
          <cell r="T311">
            <v>32648.34</v>
          </cell>
          <cell r="U311">
            <v>0</v>
          </cell>
          <cell r="V311">
            <v>111954.9</v>
          </cell>
          <cell r="W311">
            <v>160833.1</v>
          </cell>
          <cell r="X311">
            <v>0</v>
          </cell>
          <cell r="Z311">
            <v>41.04</v>
          </cell>
          <cell r="AA311">
            <v>111954.9</v>
          </cell>
          <cell r="AB311">
            <v>27988.725</v>
          </cell>
          <cell r="AC311">
            <v>335864.69999999995</v>
          </cell>
          <cell r="AE311">
            <v>272788</v>
          </cell>
          <cell r="AF311">
            <v>1.053</v>
          </cell>
          <cell r="AG311">
            <v>1.049</v>
          </cell>
          <cell r="AH311">
            <v>1.047</v>
          </cell>
          <cell r="AI311">
            <v>272788</v>
          </cell>
          <cell r="AJ311">
            <v>0</v>
          </cell>
          <cell r="AK311">
            <v>272788</v>
          </cell>
          <cell r="AL311">
            <v>287245.76399999997</v>
          </cell>
        </row>
        <row r="312">
          <cell r="R312" t="str">
            <v>MS: SOC CONTR - BARGAINING COUNCIL</v>
          </cell>
          <cell r="S312">
            <v>2332</v>
          </cell>
          <cell r="T312">
            <v>183.6</v>
          </cell>
          <cell r="U312">
            <v>0</v>
          </cell>
          <cell r="V312">
            <v>766.8</v>
          </cell>
          <cell r="W312">
            <v>1565.2</v>
          </cell>
          <cell r="X312">
            <v>0</v>
          </cell>
          <cell r="Z312">
            <v>32.88</v>
          </cell>
          <cell r="AA312">
            <v>766.8</v>
          </cell>
          <cell r="AB312">
            <v>191.7</v>
          </cell>
          <cell r="AC312">
            <v>2300.3999999999996</v>
          </cell>
          <cell r="AE312">
            <v>2332</v>
          </cell>
          <cell r="AF312">
            <v>1.053</v>
          </cell>
          <cell r="AG312">
            <v>1.049</v>
          </cell>
          <cell r="AH312">
            <v>1.047</v>
          </cell>
          <cell r="AI312">
            <v>2332</v>
          </cell>
          <cell r="AJ312">
            <v>0</v>
          </cell>
          <cell r="AK312">
            <v>2332</v>
          </cell>
          <cell r="AL312">
            <v>2390.7752473318446</v>
          </cell>
        </row>
        <row r="313">
          <cell r="R313" t="str">
            <v>MS: SOC CONTR - GROUP LIFE INSURANCE</v>
          </cell>
          <cell r="S313">
            <v>130055</v>
          </cell>
          <cell r="T313">
            <v>6550.24</v>
          </cell>
          <cell r="U313">
            <v>0</v>
          </cell>
          <cell r="V313">
            <v>26200.96</v>
          </cell>
          <cell r="W313">
            <v>103854.04</v>
          </cell>
          <cell r="X313">
            <v>0</v>
          </cell>
          <cell r="Z313">
            <v>20.14</v>
          </cell>
          <cell r="AA313">
            <v>26200.96</v>
          </cell>
          <cell r="AB313">
            <v>6550.24</v>
          </cell>
          <cell r="AC313">
            <v>78602.88</v>
          </cell>
          <cell r="AE313">
            <v>130055</v>
          </cell>
          <cell r="AF313">
            <v>1.053</v>
          </cell>
          <cell r="AG313">
            <v>1.049</v>
          </cell>
          <cell r="AH313">
            <v>1.047</v>
          </cell>
          <cell r="AI313">
            <v>130055</v>
          </cell>
          <cell r="AJ313">
            <v>0</v>
          </cell>
          <cell r="AK313">
            <v>130055</v>
          </cell>
          <cell r="AL313">
            <v>2260579.5635219407</v>
          </cell>
        </row>
        <row r="314">
          <cell r="R314" t="str">
            <v>MS: SOC CONTR - MEDICAL</v>
          </cell>
          <cell r="S314">
            <v>1080482</v>
          </cell>
          <cell r="T314">
            <v>49759.8</v>
          </cell>
          <cell r="U314">
            <v>0</v>
          </cell>
          <cell r="V314">
            <v>203754.6</v>
          </cell>
          <cell r="W314">
            <v>876727.4</v>
          </cell>
          <cell r="X314">
            <v>0</v>
          </cell>
          <cell r="Z314">
            <v>18.85</v>
          </cell>
          <cell r="AA314">
            <v>203754.6</v>
          </cell>
          <cell r="AB314">
            <v>50938.65</v>
          </cell>
          <cell r="AC314">
            <v>611263.8</v>
          </cell>
          <cell r="AE314">
            <v>1080482</v>
          </cell>
          <cell r="AF314">
            <v>1.053</v>
          </cell>
          <cell r="AG314">
            <v>1.049</v>
          </cell>
          <cell r="AH314">
            <v>1.047</v>
          </cell>
          <cell r="AI314">
            <v>1080482</v>
          </cell>
          <cell r="AJ314">
            <v>0</v>
          </cell>
          <cell r="AK314">
            <v>1080482</v>
          </cell>
          <cell r="AL314">
            <v>1108389.9688324584</v>
          </cell>
        </row>
        <row r="315">
          <cell r="R315" t="str">
            <v>MS: SOC CONTR - PENSION</v>
          </cell>
          <cell r="S315">
            <v>1382413</v>
          </cell>
          <cell r="T315">
            <v>108585.6</v>
          </cell>
          <cell r="U315">
            <v>0</v>
          </cell>
          <cell r="V315">
            <v>471343.2</v>
          </cell>
          <cell r="W315">
            <v>911069.8</v>
          </cell>
          <cell r="X315">
            <v>0</v>
          </cell>
          <cell r="Z315">
            <v>34.09</v>
          </cell>
          <cell r="AA315">
            <v>471343.2</v>
          </cell>
          <cell r="AB315">
            <v>117835.8</v>
          </cell>
          <cell r="AC315">
            <v>1414029.6</v>
          </cell>
          <cell r="AE315">
            <v>1382413</v>
          </cell>
          <cell r="AF315">
            <v>1.053</v>
          </cell>
          <cell r="AG315">
            <v>1.049</v>
          </cell>
          <cell r="AH315">
            <v>1.047</v>
          </cell>
          <cell r="AI315">
            <v>1382413</v>
          </cell>
          <cell r="AJ315">
            <v>0</v>
          </cell>
          <cell r="AK315">
            <v>1382413</v>
          </cell>
          <cell r="AL315">
            <v>1425961.092103734</v>
          </cell>
        </row>
        <row r="316">
          <cell r="R316" t="str">
            <v>MS: SOC CONTR - UNEMPLOYMENT INSUR FUND</v>
          </cell>
          <cell r="S316">
            <v>40094</v>
          </cell>
          <cell r="T316">
            <v>3011.04</v>
          </cell>
          <cell r="U316">
            <v>0</v>
          </cell>
          <cell r="V316">
            <v>12575.52</v>
          </cell>
          <cell r="W316">
            <v>27518.48</v>
          </cell>
          <cell r="X316">
            <v>0</v>
          </cell>
          <cell r="Z316">
            <v>31.36</v>
          </cell>
          <cell r="AA316">
            <v>12575.52</v>
          </cell>
          <cell r="AB316">
            <v>3143.88</v>
          </cell>
          <cell r="AC316">
            <v>37726.56</v>
          </cell>
          <cell r="AE316">
            <v>40094</v>
          </cell>
          <cell r="AF316">
            <v>1.053</v>
          </cell>
          <cell r="AG316">
            <v>1.049</v>
          </cell>
          <cell r="AH316">
            <v>1.047</v>
          </cell>
          <cell r="AI316">
            <v>40094</v>
          </cell>
          <cell r="AJ316">
            <v>0</v>
          </cell>
          <cell r="AK316">
            <v>40094</v>
          </cell>
          <cell r="AL316">
            <v>39208.71405624228</v>
          </cell>
        </row>
        <row r="317">
          <cell r="R317" t="str">
            <v>OS: CATERING SERVICES(REFRESHMENTS)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E317">
            <v>0</v>
          </cell>
          <cell r="AF317">
            <v>1.047</v>
          </cell>
          <cell r="AG317">
            <v>1.046</v>
          </cell>
          <cell r="AH317">
            <v>1.046</v>
          </cell>
          <cell r="AI317">
            <v>0</v>
          </cell>
          <cell r="AJ317">
            <v>0</v>
          </cell>
          <cell r="AK317">
            <v>25000</v>
          </cell>
          <cell r="AL317">
            <v>25000</v>
          </cell>
        </row>
        <row r="318">
          <cell r="R318" t="str">
            <v>CONTR: AUCTIONEERS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E318">
            <v>0</v>
          </cell>
          <cell r="AF318">
            <v>1.047</v>
          </cell>
          <cell r="AG318">
            <v>1.046</v>
          </cell>
          <cell r="AH318">
            <v>1.046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</row>
        <row r="319">
          <cell r="R319" t="str">
            <v>CONTR: PEST CONT &amp; FUMIGATION (COVID-19)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E319">
            <v>0</v>
          </cell>
          <cell r="AF319">
            <v>1.047</v>
          </cell>
          <cell r="AG319">
            <v>1.046</v>
          </cell>
          <cell r="AH319">
            <v>1.046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R320" t="str">
            <v>CONTR: PEST CONT &amp; FUMIGATION (COVID-19)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E320">
            <v>0</v>
          </cell>
          <cell r="AF320">
            <v>1.047</v>
          </cell>
          <cell r="AG320">
            <v>1.046</v>
          </cell>
          <cell r="AH320">
            <v>1.046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</row>
        <row r="321">
          <cell r="R321" t="str">
            <v>OC:ADV/PUB/MARK - CORP &amp; MUN ACT ( GEN A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E321">
            <v>0</v>
          </cell>
          <cell r="AF321">
            <v>1.047</v>
          </cell>
          <cell r="AG321">
            <v>1.046</v>
          </cell>
          <cell r="AH321">
            <v>1.046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</row>
        <row r="322">
          <cell r="R322" t="str">
            <v>OC: ASSETS LESS THAN CAP THRESHOLD(TOOL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1.047</v>
          </cell>
          <cell r="AG322">
            <v>1.046</v>
          </cell>
          <cell r="AH322">
            <v>1.046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</row>
        <row r="323">
          <cell r="R323" t="str">
            <v>OC: SKILLS DEVELOPMENT FUND LEVY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E323">
            <v>0</v>
          </cell>
          <cell r="AF323">
            <v>1.047</v>
          </cell>
          <cell r="AG323">
            <v>1.046</v>
          </cell>
          <cell r="AH323">
            <v>1.046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</row>
        <row r="324">
          <cell r="R324" t="str">
            <v>OC: SMALL DIFFERENCES TOLERANCES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E324">
            <v>0</v>
          </cell>
          <cell r="AF324">
            <v>1.047</v>
          </cell>
          <cell r="AG324">
            <v>1.046</v>
          </cell>
          <cell r="AH324">
            <v>1.046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</row>
        <row r="325">
          <cell r="R325" t="str">
            <v>OC: UNIFORM &amp; PROTECTIVE CLOTHING</v>
          </cell>
          <cell r="S325">
            <v>9034</v>
          </cell>
          <cell r="T325">
            <v>170</v>
          </cell>
          <cell r="U325">
            <v>0</v>
          </cell>
          <cell r="V325">
            <v>1975.6</v>
          </cell>
          <cell r="W325">
            <v>7058.4</v>
          </cell>
          <cell r="X325">
            <v>0</v>
          </cell>
          <cell r="Z325">
            <v>21.86</v>
          </cell>
          <cell r="AA325">
            <v>1975.6</v>
          </cell>
          <cell r="AB325">
            <v>493.9</v>
          </cell>
          <cell r="AC325">
            <v>5926.799999999999</v>
          </cell>
          <cell r="AE325">
            <v>9034</v>
          </cell>
          <cell r="AF325">
            <v>1.047</v>
          </cell>
          <cell r="AG325">
            <v>1.046</v>
          </cell>
          <cell r="AH325">
            <v>1.046</v>
          </cell>
          <cell r="AI325">
            <v>9034</v>
          </cell>
          <cell r="AJ325">
            <v>0</v>
          </cell>
          <cell r="AK325">
            <v>9034</v>
          </cell>
          <cell r="AL325">
            <v>9034</v>
          </cell>
        </row>
        <row r="326">
          <cell r="R326" t="str">
            <v>INVENTORY - MATERIALS &amp; SUPP (COVID-19)</v>
          </cell>
          <cell r="S326">
            <v>532545</v>
          </cell>
          <cell r="T326">
            <v>1440</v>
          </cell>
          <cell r="U326">
            <v>0</v>
          </cell>
          <cell r="V326">
            <v>2655.94</v>
          </cell>
          <cell r="W326">
            <v>529889.06</v>
          </cell>
          <cell r="X326">
            <v>0</v>
          </cell>
          <cell r="Z326">
            <v>0.49</v>
          </cell>
          <cell r="AA326">
            <v>2655.94</v>
          </cell>
          <cell r="AB326">
            <v>663.985</v>
          </cell>
          <cell r="AC326">
            <v>7967.82</v>
          </cell>
          <cell r="AE326">
            <v>132545</v>
          </cell>
          <cell r="AF326">
            <v>1.047</v>
          </cell>
          <cell r="AG326">
            <v>1.046</v>
          </cell>
          <cell r="AH326">
            <v>1.046</v>
          </cell>
          <cell r="AI326">
            <v>532545</v>
          </cell>
          <cell r="AJ326">
            <v>-400000</v>
          </cell>
          <cell r="AK326">
            <v>0</v>
          </cell>
          <cell r="AL326">
            <v>0</v>
          </cell>
        </row>
        <row r="327">
          <cell r="R327" t="str">
            <v>INVENTORY - MATERIALS &amp; SUPPLIES(PRINT&amp;</v>
          </cell>
          <cell r="S327">
            <v>20000</v>
          </cell>
          <cell r="T327">
            <v>0</v>
          </cell>
          <cell r="U327">
            <v>210</v>
          </cell>
          <cell r="V327">
            <v>18746.5</v>
          </cell>
          <cell r="W327">
            <v>1253.5</v>
          </cell>
          <cell r="X327">
            <v>17092.5</v>
          </cell>
          <cell r="Z327">
            <v>93.73</v>
          </cell>
          <cell r="AA327">
            <v>18956.5</v>
          </cell>
          <cell r="AB327">
            <v>4739.125</v>
          </cell>
          <cell r="AC327">
            <v>56869.5</v>
          </cell>
          <cell r="AE327">
            <v>20000</v>
          </cell>
          <cell r="AF327">
            <v>1.047</v>
          </cell>
          <cell r="AG327">
            <v>1.046</v>
          </cell>
          <cell r="AH327">
            <v>1.046</v>
          </cell>
          <cell r="AI327">
            <v>20000</v>
          </cell>
          <cell r="AJ327">
            <v>0</v>
          </cell>
          <cell r="AK327">
            <v>40000</v>
          </cell>
          <cell r="AL327">
            <v>40000</v>
          </cell>
        </row>
        <row r="328">
          <cell r="R328" t="str">
            <v>INVENTORY - MATERIALS &amp; SUPPLIES(R&amp;M)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E328">
            <v>0</v>
          </cell>
          <cell r="AF328">
            <v>1.047</v>
          </cell>
          <cell r="AG328">
            <v>1.046</v>
          </cell>
          <cell r="AH328">
            <v>1.046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</row>
        <row r="329">
          <cell r="R329" t="str">
            <v>INVENTORY - MATERIALS &amp; SUPPLIES(STOCK &amp;</v>
          </cell>
          <cell r="S329">
            <v>15000</v>
          </cell>
          <cell r="T329">
            <v>1170</v>
          </cell>
          <cell r="U329">
            <v>0</v>
          </cell>
          <cell r="V329">
            <v>1170</v>
          </cell>
          <cell r="W329">
            <v>13830</v>
          </cell>
          <cell r="X329">
            <v>0</v>
          </cell>
          <cell r="Z329">
            <v>7.8</v>
          </cell>
          <cell r="AA329">
            <v>1170</v>
          </cell>
          <cell r="AB329">
            <v>292.5</v>
          </cell>
          <cell r="AC329">
            <v>3510</v>
          </cell>
          <cell r="AE329">
            <v>15000</v>
          </cell>
          <cell r="AF329">
            <v>1.047</v>
          </cell>
          <cell r="AG329">
            <v>1.046</v>
          </cell>
          <cell r="AH329">
            <v>1.046</v>
          </cell>
          <cell r="AI329">
            <v>15000</v>
          </cell>
          <cell r="AJ329">
            <v>0</v>
          </cell>
          <cell r="AK329">
            <v>15000</v>
          </cell>
          <cell r="AL329">
            <v>15000</v>
          </cell>
        </row>
        <row r="330">
          <cell r="R330" t="str">
            <v>DEPRECIATION FURNITURE &amp; OFFICE EQUIPM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E330">
            <v>0</v>
          </cell>
          <cell r="AF330">
            <v>1.047</v>
          </cell>
          <cell r="AG330">
            <v>1.046</v>
          </cell>
          <cell r="AH330">
            <v>1.046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</row>
        <row r="331">
          <cell r="R331" t="str">
            <v>INV - PHYSICAL &amp; NET-REL VALUE GAINS</v>
          </cell>
          <cell r="S331">
            <v>-365415</v>
          </cell>
          <cell r="T331">
            <v>0</v>
          </cell>
          <cell r="U331">
            <v>0</v>
          </cell>
          <cell r="V331">
            <v>0</v>
          </cell>
          <cell r="W331">
            <v>-365415</v>
          </cell>
          <cell r="X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E331">
            <v>-365415</v>
          </cell>
          <cell r="AF331">
            <v>1.047</v>
          </cell>
          <cell r="AG331">
            <v>1.046</v>
          </cell>
          <cell r="AH331">
            <v>1.046</v>
          </cell>
          <cell r="AI331">
            <v>-365415</v>
          </cell>
          <cell r="AJ331">
            <v>0</v>
          </cell>
          <cell r="AK331">
            <v>-365415</v>
          </cell>
          <cell r="AL331">
            <v>-365415</v>
          </cell>
        </row>
        <row r="332">
          <cell r="R332" t="str">
            <v>INV - PHYSICAL &amp; NET-REL VALUE LOSSES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E332">
            <v>0</v>
          </cell>
          <cell r="AF332">
            <v>1.047</v>
          </cell>
          <cell r="AG332">
            <v>1.046</v>
          </cell>
          <cell r="AH332">
            <v>1.046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</row>
        <row r="333">
          <cell r="R333" t="str">
            <v>COMMISSION: INSURANCE</v>
          </cell>
          <cell r="S333">
            <v>-4467586</v>
          </cell>
          <cell r="T333">
            <v>19955.81</v>
          </cell>
          <cell r="U333">
            <v>0</v>
          </cell>
          <cell r="V333">
            <v>78479.97</v>
          </cell>
          <cell r="W333">
            <v>-4546065.97</v>
          </cell>
          <cell r="X333" t="e">
            <v>#N/A</v>
          </cell>
          <cell r="Z333">
            <v>-1.75</v>
          </cell>
          <cell r="AA333">
            <v>78479.97</v>
          </cell>
          <cell r="AB333">
            <v>19619.9925</v>
          </cell>
          <cell r="AC333">
            <v>235439.91</v>
          </cell>
          <cell r="AE333">
            <v>-4467586</v>
          </cell>
          <cell r="AF333">
            <v>1.047</v>
          </cell>
          <cell r="AG333">
            <v>1.046</v>
          </cell>
          <cell r="AH333">
            <v>1.046</v>
          </cell>
          <cell r="AI333">
            <v>-4467586</v>
          </cell>
          <cell r="AJ333">
            <v>0</v>
          </cell>
          <cell r="AK333">
            <v>-1500000</v>
          </cell>
          <cell r="AL333">
            <v>-1500000</v>
          </cell>
        </row>
        <row r="334">
          <cell r="R334" t="str">
            <v>MS: SAL &amp; ALL: BASIC SALARY &amp; WAGES</v>
          </cell>
          <cell r="S334">
            <v>1213094</v>
          </cell>
          <cell r="T334">
            <v>99467.2</v>
          </cell>
          <cell r="U334">
            <v>0</v>
          </cell>
          <cell r="V334">
            <v>397095.2</v>
          </cell>
          <cell r="W334">
            <v>815998.8</v>
          </cell>
          <cell r="X334">
            <v>0</v>
          </cell>
          <cell r="Z334">
            <v>32.73</v>
          </cell>
          <cell r="AA334">
            <v>397095.2</v>
          </cell>
          <cell r="AB334">
            <v>99273.8</v>
          </cell>
          <cell r="AC334">
            <v>1191285.6</v>
          </cell>
          <cell r="AE334">
            <v>1213094</v>
          </cell>
          <cell r="AF334">
            <v>1.053</v>
          </cell>
          <cell r="AG334">
            <v>1.049</v>
          </cell>
          <cell r="AH334">
            <v>1.047</v>
          </cell>
          <cell r="AI334">
            <v>1213094</v>
          </cell>
          <cell r="AJ334">
            <v>0</v>
          </cell>
          <cell r="AK334">
            <v>1213094</v>
          </cell>
          <cell r="AL334">
            <v>798323.1966236745</v>
          </cell>
        </row>
        <row r="335">
          <cell r="R335" t="str">
            <v>MS: ALL - CELLULAR &amp; TELEPHONE</v>
          </cell>
          <cell r="S335">
            <v>9432</v>
          </cell>
          <cell r="T335">
            <v>0</v>
          </cell>
          <cell r="U335">
            <v>0</v>
          </cell>
          <cell r="V335">
            <v>0</v>
          </cell>
          <cell r="W335">
            <v>9432</v>
          </cell>
          <cell r="X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E335">
            <v>9432</v>
          </cell>
          <cell r="AF335">
            <v>1.053</v>
          </cell>
          <cell r="AG335">
            <v>1.049</v>
          </cell>
          <cell r="AH335">
            <v>1.047</v>
          </cell>
          <cell r="AI335">
            <v>9432</v>
          </cell>
          <cell r="AJ335">
            <v>0</v>
          </cell>
          <cell r="AK335">
            <v>9432</v>
          </cell>
          <cell r="AL335">
            <v>11650.951497718543</v>
          </cell>
        </row>
        <row r="336">
          <cell r="R336" t="str">
            <v>MS: HB &amp; INC: HOUSING BENEFITS</v>
          </cell>
          <cell r="S336">
            <v>24259</v>
          </cell>
          <cell r="T336">
            <v>0</v>
          </cell>
          <cell r="U336">
            <v>0</v>
          </cell>
          <cell r="V336">
            <v>0</v>
          </cell>
          <cell r="W336">
            <v>24259</v>
          </cell>
          <cell r="X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E336">
            <v>24259</v>
          </cell>
          <cell r="AF336">
            <v>1.053</v>
          </cell>
          <cell r="AG336">
            <v>1.049</v>
          </cell>
          <cell r="AH336">
            <v>1.047</v>
          </cell>
          <cell r="AI336">
            <v>24259</v>
          </cell>
          <cell r="AJ336">
            <v>0</v>
          </cell>
          <cell r="AK336">
            <v>24259</v>
          </cell>
          <cell r="AL336">
            <v>11788.083196846688</v>
          </cell>
        </row>
        <row r="337">
          <cell r="R337" t="str">
            <v>MS: ALL - TRAVEL OR MOTOR VEHICLE (SUBS</v>
          </cell>
          <cell r="S337">
            <v>19512</v>
          </cell>
          <cell r="T337">
            <v>1918.07</v>
          </cell>
          <cell r="U337">
            <v>0</v>
          </cell>
          <cell r="V337">
            <v>1918.07</v>
          </cell>
          <cell r="W337">
            <v>17593.93</v>
          </cell>
          <cell r="X337">
            <v>0</v>
          </cell>
          <cell r="Z337">
            <v>9.83</v>
          </cell>
          <cell r="AA337">
            <v>1918.07</v>
          </cell>
          <cell r="AB337">
            <v>479.5175</v>
          </cell>
          <cell r="AC337">
            <v>5754.21</v>
          </cell>
          <cell r="AE337">
            <v>19512</v>
          </cell>
          <cell r="AF337">
            <v>1.053</v>
          </cell>
          <cell r="AG337">
            <v>1.049</v>
          </cell>
          <cell r="AH337">
            <v>1.047</v>
          </cell>
          <cell r="AI337">
            <v>19512</v>
          </cell>
          <cell r="AJ337">
            <v>0</v>
          </cell>
          <cell r="AK337">
            <v>19512</v>
          </cell>
          <cell r="AL337">
            <v>227473.1770414568</v>
          </cell>
        </row>
        <row r="338">
          <cell r="R338" t="str">
            <v>MS: SRB - ANNUAL BONUS</v>
          </cell>
          <cell r="S338">
            <v>101091</v>
          </cell>
          <cell r="T338">
            <v>0</v>
          </cell>
          <cell r="U338">
            <v>0</v>
          </cell>
          <cell r="V338">
            <v>0</v>
          </cell>
          <cell r="W338">
            <v>101091</v>
          </cell>
          <cell r="X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E338">
            <v>101091</v>
          </cell>
          <cell r="AF338">
            <v>1.053</v>
          </cell>
          <cell r="AG338">
            <v>1.049</v>
          </cell>
          <cell r="AH338">
            <v>1.047</v>
          </cell>
          <cell r="AI338">
            <v>101091</v>
          </cell>
          <cell r="AJ338">
            <v>0</v>
          </cell>
          <cell r="AK338">
            <v>101091</v>
          </cell>
          <cell r="AL338">
            <v>66526.93305197288</v>
          </cell>
        </row>
        <row r="339">
          <cell r="R339" t="str">
            <v>MS: SOC CONTR - BARGAINING COUNCIL</v>
          </cell>
          <cell r="S339">
            <v>259</v>
          </cell>
          <cell r="T339">
            <v>32.4</v>
          </cell>
          <cell r="U339">
            <v>0</v>
          </cell>
          <cell r="V339">
            <v>129.6</v>
          </cell>
          <cell r="W339">
            <v>129.4</v>
          </cell>
          <cell r="X339">
            <v>0</v>
          </cell>
          <cell r="Z339">
            <v>50.03</v>
          </cell>
          <cell r="AA339">
            <v>129.6</v>
          </cell>
          <cell r="AB339">
            <v>32.4</v>
          </cell>
          <cell r="AC339">
            <v>388.79999999999995</v>
          </cell>
          <cell r="AE339">
            <v>259</v>
          </cell>
          <cell r="AF339">
            <v>1.053</v>
          </cell>
          <cell r="AG339">
            <v>1.049</v>
          </cell>
          <cell r="AH339">
            <v>1.047</v>
          </cell>
          <cell r="AI339">
            <v>259</v>
          </cell>
          <cell r="AJ339">
            <v>0</v>
          </cell>
          <cell r="AK339">
            <v>259</v>
          </cell>
          <cell r="AL339">
            <v>125.83027617536028</v>
          </cell>
        </row>
        <row r="340">
          <cell r="R340" t="str">
            <v>MS: SOC CONTR - GROUP LIFE INSURANCE</v>
          </cell>
          <cell r="S340">
            <v>20623</v>
          </cell>
          <cell r="T340">
            <v>1651.94</v>
          </cell>
          <cell r="U340">
            <v>0</v>
          </cell>
          <cell r="V340">
            <v>6333.27</v>
          </cell>
          <cell r="W340">
            <v>14289.73</v>
          </cell>
          <cell r="X340">
            <v>0</v>
          </cell>
          <cell r="Z340">
            <v>30.7</v>
          </cell>
          <cell r="AA340">
            <v>6333.27</v>
          </cell>
          <cell r="AB340">
            <v>1583.3175</v>
          </cell>
          <cell r="AC340">
            <v>18999.81</v>
          </cell>
          <cell r="AE340">
            <v>20623</v>
          </cell>
          <cell r="AF340">
            <v>1.053</v>
          </cell>
          <cell r="AG340">
            <v>1.049</v>
          </cell>
          <cell r="AH340">
            <v>1.047</v>
          </cell>
          <cell r="AI340">
            <v>20623</v>
          </cell>
          <cell r="AJ340">
            <v>0</v>
          </cell>
          <cell r="AK340">
            <v>20623</v>
          </cell>
          <cell r="AL340">
            <v>13970.655940914308</v>
          </cell>
        </row>
        <row r="341">
          <cell r="R341" t="str">
            <v>MS: SOC CONTR - MEDICAL</v>
          </cell>
          <cell r="S341">
            <v>120054</v>
          </cell>
          <cell r="T341">
            <v>10235.4</v>
          </cell>
          <cell r="U341">
            <v>0</v>
          </cell>
          <cell r="V341">
            <v>40941.6</v>
          </cell>
          <cell r="W341">
            <v>79112.4</v>
          </cell>
          <cell r="X341">
            <v>0</v>
          </cell>
          <cell r="Z341">
            <v>34.1</v>
          </cell>
          <cell r="AA341">
            <v>40941.6</v>
          </cell>
          <cell r="AB341">
            <v>10235.4</v>
          </cell>
          <cell r="AC341">
            <v>122824.79999999999</v>
          </cell>
          <cell r="AE341">
            <v>120054</v>
          </cell>
          <cell r="AF341">
            <v>1.053</v>
          </cell>
          <cell r="AG341">
            <v>1.049</v>
          </cell>
          <cell r="AH341">
            <v>1.047</v>
          </cell>
          <cell r="AI341">
            <v>120054</v>
          </cell>
          <cell r="AJ341">
            <v>0</v>
          </cell>
          <cell r="AK341">
            <v>120054</v>
          </cell>
          <cell r="AL341">
            <v>58336.31414907675</v>
          </cell>
        </row>
        <row r="342">
          <cell r="R342" t="str">
            <v>MS: SOC CONTR - PENSION</v>
          </cell>
          <cell r="S342">
            <v>219206</v>
          </cell>
          <cell r="T342">
            <v>18729.15</v>
          </cell>
          <cell r="U342">
            <v>0</v>
          </cell>
          <cell r="V342">
            <v>74740.97</v>
          </cell>
          <cell r="W342">
            <v>144465.03</v>
          </cell>
          <cell r="X342">
            <v>0</v>
          </cell>
          <cell r="Z342">
            <v>34.09</v>
          </cell>
          <cell r="AA342">
            <v>74740.97</v>
          </cell>
          <cell r="AB342">
            <v>18685.2425</v>
          </cell>
          <cell r="AC342">
            <v>224222.91</v>
          </cell>
          <cell r="AE342">
            <v>219206</v>
          </cell>
          <cell r="AF342">
            <v>1.053</v>
          </cell>
          <cell r="AG342">
            <v>1.049</v>
          </cell>
          <cell r="AH342">
            <v>1.047</v>
          </cell>
          <cell r="AI342">
            <v>219206</v>
          </cell>
          <cell r="AJ342">
            <v>0</v>
          </cell>
          <cell r="AK342">
            <v>219206</v>
          </cell>
          <cell r="AL342">
            <v>144257.001629898</v>
          </cell>
        </row>
        <row r="343">
          <cell r="R343" t="str">
            <v>MS: SOC CONTR - UNEMPLOYMENT INSUR FUND</v>
          </cell>
          <cell r="S343">
            <v>4455</v>
          </cell>
          <cell r="T343">
            <v>531.36</v>
          </cell>
          <cell r="U343">
            <v>0</v>
          </cell>
          <cell r="V343">
            <v>2125.44</v>
          </cell>
          <cell r="W343">
            <v>2329.56</v>
          </cell>
          <cell r="X343">
            <v>0</v>
          </cell>
          <cell r="Z343">
            <v>47.7</v>
          </cell>
          <cell r="AA343">
            <v>2125.44</v>
          </cell>
          <cell r="AB343">
            <v>531.36</v>
          </cell>
          <cell r="AC343">
            <v>6376.32</v>
          </cell>
          <cell r="AE343">
            <v>4455</v>
          </cell>
          <cell r="AF343">
            <v>1.053</v>
          </cell>
          <cell r="AG343">
            <v>1.049</v>
          </cell>
          <cell r="AH343">
            <v>1.047</v>
          </cell>
          <cell r="AI343">
            <v>4455</v>
          </cell>
          <cell r="AJ343">
            <v>0</v>
          </cell>
          <cell r="AK343">
            <v>4455</v>
          </cell>
          <cell r="AL343">
            <v>2063.6165292759088</v>
          </cell>
        </row>
        <row r="344">
          <cell r="R344" t="str">
            <v>OS: CATERING SERVICES(REFRESHMENTS)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E344">
            <v>0</v>
          </cell>
          <cell r="AF344">
            <v>1.047</v>
          </cell>
          <cell r="AG344">
            <v>1.046</v>
          </cell>
          <cell r="AH344">
            <v>1.046</v>
          </cell>
          <cell r="AI344">
            <v>0</v>
          </cell>
          <cell r="AJ344">
            <v>0</v>
          </cell>
          <cell r="AK344">
            <v>15000</v>
          </cell>
          <cell r="AL344">
            <v>15000</v>
          </cell>
        </row>
        <row r="345">
          <cell r="R345" t="str">
            <v>C&amp;PS: B&amp;A PROJECT MANAGEMENT</v>
          </cell>
          <cell r="S345">
            <v>2534005</v>
          </cell>
          <cell r="T345">
            <v>0</v>
          </cell>
          <cell r="U345">
            <v>0</v>
          </cell>
          <cell r="V345">
            <v>0</v>
          </cell>
          <cell r="W345">
            <v>2534005</v>
          </cell>
          <cell r="X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E345">
            <v>2534005</v>
          </cell>
          <cell r="AF345">
            <v>1.047</v>
          </cell>
          <cell r="AG345">
            <v>1.046</v>
          </cell>
          <cell r="AH345">
            <v>1.046</v>
          </cell>
          <cell r="AI345">
            <v>2534005</v>
          </cell>
          <cell r="AJ345">
            <v>0</v>
          </cell>
          <cell r="AK345">
            <v>700000</v>
          </cell>
          <cell r="AL345">
            <v>700000</v>
          </cell>
        </row>
        <row r="346">
          <cell r="R346" t="str">
            <v>OC: INSUR UNDER - PREMIUMS</v>
          </cell>
          <cell r="S346">
            <v>7506794</v>
          </cell>
          <cell r="T346">
            <v>2239673.68</v>
          </cell>
          <cell r="U346">
            <v>0</v>
          </cell>
          <cell r="V346">
            <v>4426449.17</v>
          </cell>
          <cell r="W346">
            <v>3080344.83</v>
          </cell>
          <cell r="X346">
            <v>4615699.19</v>
          </cell>
          <cell r="Z346">
            <v>58.96</v>
          </cell>
          <cell r="AA346">
            <v>4426449.17</v>
          </cell>
          <cell r="AB346">
            <v>1106612.2925</v>
          </cell>
          <cell r="AC346">
            <v>13279347.51</v>
          </cell>
          <cell r="AD346">
            <v>7115000</v>
          </cell>
          <cell r="AE346">
            <v>13121794</v>
          </cell>
          <cell r="AF346">
            <v>1.047</v>
          </cell>
          <cell r="AG346">
            <v>1.046</v>
          </cell>
          <cell r="AH346">
            <v>1.046</v>
          </cell>
          <cell r="AI346">
            <v>14621794</v>
          </cell>
          <cell r="AJ346">
            <v>-1500000</v>
          </cell>
          <cell r="AK346">
            <v>9000000</v>
          </cell>
          <cell r="AL346">
            <v>9000000</v>
          </cell>
        </row>
        <row r="347">
          <cell r="R347" t="str">
            <v>INVENTORY - MATERIALS &amp; SUPPLIES(PRINT&amp;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.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E347">
            <v>0</v>
          </cell>
          <cell r="AF347">
            <v>1.047</v>
          </cell>
          <cell r="AG347">
            <v>1.046</v>
          </cell>
          <cell r="AH347">
            <v>1.046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</row>
        <row r="348">
          <cell r="R348" t="str">
            <v>INT PAID: FINANCE LEASES</v>
          </cell>
          <cell r="S348">
            <v>240806</v>
          </cell>
          <cell r="T348">
            <v>20067.17</v>
          </cell>
          <cell r="U348">
            <v>0</v>
          </cell>
          <cell r="V348">
            <v>80268.68</v>
          </cell>
          <cell r="W348">
            <v>160537.32</v>
          </cell>
          <cell r="X348">
            <v>0</v>
          </cell>
          <cell r="Z348">
            <v>33.33</v>
          </cell>
          <cell r="AA348">
            <v>80268.68</v>
          </cell>
          <cell r="AB348">
            <v>20067.17</v>
          </cell>
          <cell r="AC348">
            <v>240806.03999999998</v>
          </cell>
          <cell r="AE348">
            <v>240806</v>
          </cell>
          <cell r="AF348">
            <v>1.047</v>
          </cell>
          <cell r="AG348">
            <v>1.046</v>
          </cell>
          <cell r="AH348">
            <v>1.046</v>
          </cell>
          <cell r="AI348">
            <v>240806</v>
          </cell>
          <cell r="AJ348">
            <v>0</v>
          </cell>
          <cell r="AK348">
            <v>240806</v>
          </cell>
          <cell r="AL348">
            <v>240806</v>
          </cell>
        </row>
        <row r="349">
          <cell r="R349" t="str">
            <v>DEPRECIATION  TRANSPORT ASSETS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E349">
            <v>0</v>
          </cell>
          <cell r="AF349">
            <v>1.047</v>
          </cell>
          <cell r="AG349">
            <v>1.046</v>
          </cell>
          <cell r="AH349">
            <v>1.046</v>
          </cell>
          <cell r="AI349">
            <v>0</v>
          </cell>
          <cell r="AJ349">
            <v>0</v>
          </cell>
          <cell r="AK349">
            <v>8368453</v>
          </cell>
          <cell r="AL349">
            <v>8368453</v>
          </cell>
        </row>
        <row r="350">
          <cell r="R350" t="str">
            <v>SM D11: SAL &amp; ALL -  BASIC SALARY</v>
          </cell>
          <cell r="S350">
            <v>1751036</v>
          </cell>
          <cell r="T350">
            <v>125642.33</v>
          </cell>
          <cell r="U350">
            <v>0</v>
          </cell>
          <cell r="V350">
            <v>502569.32</v>
          </cell>
          <cell r="W350">
            <v>1248466.68</v>
          </cell>
          <cell r="X350">
            <v>0</v>
          </cell>
          <cell r="Z350">
            <v>28.7</v>
          </cell>
          <cell r="AA350">
            <v>502569.32</v>
          </cell>
          <cell r="AB350">
            <v>125642.33</v>
          </cell>
          <cell r="AC350">
            <v>1507707.96</v>
          </cell>
          <cell r="AD350">
            <v>0</v>
          </cell>
          <cell r="AE350">
            <v>1751036</v>
          </cell>
          <cell r="AF350">
            <v>1.053</v>
          </cell>
          <cell r="AG350">
            <v>1.049</v>
          </cell>
          <cell r="AH350">
            <v>1.047</v>
          </cell>
          <cell r="AI350">
            <v>1751036</v>
          </cell>
          <cell r="AJ350">
            <v>0</v>
          </cell>
          <cell r="AK350">
            <v>1751036</v>
          </cell>
          <cell r="AL350">
            <v>1681374.591</v>
          </cell>
        </row>
        <row r="351">
          <cell r="R351" t="str">
            <v>SM D11: ALLOW - CELLULAR &amp; TELEPHONE</v>
          </cell>
          <cell r="S351">
            <v>15091</v>
          </cell>
          <cell r="T351">
            <v>1200</v>
          </cell>
          <cell r="U351">
            <v>0</v>
          </cell>
          <cell r="V351">
            <v>4800</v>
          </cell>
          <cell r="W351">
            <v>10291</v>
          </cell>
          <cell r="X351">
            <v>0</v>
          </cell>
          <cell r="Z351">
            <v>31.8</v>
          </cell>
          <cell r="AA351">
            <v>4800</v>
          </cell>
          <cell r="AB351">
            <v>1200</v>
          </cell>
          <cell r="AC351">
            <v>14400</v>
          </cell>
          <cell r="AE351">
            <v>15091</v>
          </cell>
          <cell r="AF351">
            <v>1.053</v>
          </cell>
          <cell r="AG351">
            <v>1.049</v>
          </cell>
          <cell r="AH351">
            <v>1.047</v>
          </cell>
          <cell r="AI351">
            <v>15091</v>
          </cell>
          <cell r="AJ351">
            <v>0</v>
          </cell>
          <cell r="AK351">
            <v>15091</v>
          </cell>
          <cell r="AL351">
            <v>15163.2</v>
          </cell>
        </row>
        <row r="352">
          <cell r="R352" t="str">
            <v>SM D11: SOC CONTR: UIF</v>
          </cell>
          <cell r="S352">
            <v>0</v>
          </cell>
          <cell r="T352">
            <v>177.12</v>
          </cell>
          <cell r="U352">
            <v>0</v>
          </cell>
          <cell r="V352">
            <v>708.48</v>
          </cell>
          <cell r="W352">
            <v>-708.48</v>
          </cell>
          <cell r="X352">
            <v>0</v>
          </cell>
          <cell r="Z352">
            <v>0</v>
          </cell>
          <cell r="AA352">
            <v>708.48</v>
          </cell>
          <cell r="AB352">
            <v>177.12</v>
          </cell>
          <cell r="AC352">
            <v>2125.44</v>
          </cell>
          <cell r="AE352">
            <v>0</v>
          </cell>
          <cell r="AF352">
            <v>1.053</v>
          </cell>
          <cell r="AG352">
            <v>1.049</v>
          </cell>
          <cell r="AH352">
            <v>1.047</v>
          </cell>
          <cell r="AI352">
            <v>0</v>
          </cell>
          <cell r="AJ352">
            <v>0</v>
          </cell>
          <cell r="AK352">
            <v>0</v>
          </cell>
          <cell r="AL352">
            <v>2238.08832</v>
          </cell>
        </row>
        <row r="353">
          <cell r="R353" t="str">
            <v>MS: SAL &amp; ALL: BASIC SALARY &amp; WAGES</v>
          </cell>
          <cell r="S353">
            <v>861129</v>
          </cell>
          <cell r="T353">
            <v>34992.73</v>
          </cell>
          <cell r="U353">
            <v>0</v>
          </cell>
          <cell r="V353">
            <v>139970.92</v>
          </cell>
          <cell r="W353">
            <v>721158.08</v>
          </cell>
          <cell r="X353">
            <v>0</v>
          </cell>
          <cell r="Z353">
            <v>16.25</v>
          </cell>
          <cell r="AA353">
            <v>139970.92</v>
          </cell>
          <cell r="AB353">
            <v>34992.73</v>
          </cell>
          <cell r="AC353">
            <v>419912.76</v>
          </cell>
          <cell r="AE353">
            <v>861129</v>
          </cell>
          <cell r="AF353">
            <v>1.053</v>
          </cell>
          <cell r="AG353">
            <v>1.049</v>
          </cell>
          <cell r="AH353">
            <v>1.047</v>
          </cell>
          <cell r="AI353">
            <v>861129</v>
          </cell>
          <cell r="AJ353">
            <v>0</v>
          </cell>
          <cell r="AK353">
            <v>861129</v>
          </cell>
          <cell r="AL353">
            <v>845870.729685864</v>
          </cell>
        </row>
        <row r="354">
          <cell r="R354" t="str">
            <v>MS: ALL - CELLULAR &amp; TELEPHONE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E354">
            <v>0</v>
          </cell>
          <cell r="AF354">
            <v>1.053</v>
          </cell>
          <cell r="AG354">
            <v>1.049</v>
          </cell>
          <cell r="AH354">
            <v>1.047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</row>
        <row r="355">
          <cell r="R355" t="str">
            <v>MS: HB &amp; INC: ESSENTIAL USER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E355">
            <v>0</v>
          </cell>
          <cell r="AF355">
            <v>1.047</v>
          </cell>
          <cell r="AG355">
            <v>1.046</v>
          </cell>
          <cell r="AH355">
            <v>1.046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</row>
        <row r="356">
          <cell r="R356" t="str">
            <v>MS: HB &amp; INC: HOUSING BENEFITS</v>
          </cell>
          <cell r="S356">
            <v>24259</v>
          </cell>
          <cell r="T356">
            <v>0</v>
          </cell>
          <cell r="U356">
            <v>0</v>
          </cell>
          <cell r="V356">
            <v>0</v>
          </cell>
          <cell r="W356">
            <v>24259</v>
          </cell>
          <cell r="X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E356">
            <v>24259</v>
          </cell>
          <cell r="AF356">
            <v>1.053</v>
          </cell>
          <cell r="AG356">
            <v>1.049</v>
          </cell>
          <cell r="AH356">
            <v>1.047</v>
          </cell>
          <cell r="AI356">
            <v>24259</v>
          </cell>
          <cell r="AJ356">
            <v>0</v>
          </cell>
          <cell r="AK356">
            <v>24259</v>
          </cell>
          <cell r="AL356">
            <v>23576.166393693376</v>
          </cell>
        </row>
        <row r="357">
          <cell r="R357" t="str">
            <v>MS: ALL - TRAVEL OR MOTOR VEHICLE (SUBS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E357">
            <v>0</v>
          </cell>
          <cell r="AF357">
            <v>1.053</v>
          </cell>
          <cell r="AG357">
            <v>1.049</v>
          </cell>
          <cell r="AH357">
            <v>1.047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</row>
        <row r="358">
          <cell r="R358" t="str">
            <v>MS: OVERTIME - STRUCTURED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E358">
            <v>0</v>
          </cell>
          <cell r="AF358">
            <v>1.053</v>
          </cell>
          <cell r="AG358">
            <v>1.049</v>
          </cell>
          <cell r="AH358">
            <v>1.047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</row>
        <row r="359">
          <cell r="R359" t="str">
            <v>MS: SRB - ANNUAL BONUS</v>
          </cell>
          <cell r="S359">
            <v>71761</v>
          </cell>
          <cell r="T359">
            <v>0</v>
          </cell>
          <cell r="U359">
            <v>0</v>
          </cell>
          <cell r="V359">
            <v>0</v>
          </cell>
          <cell r="W359">
            <v>71761</v>
          </cell>
          <cell r="X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E359">
            <v>71761</v>
          </cell>
          <cell r="AF359">
            <v>1.053</v>
          </cell>
          <cell r="AG359">
            <v>1.049</v>
          </cell>
          <cell r="AH359">
            <v>1.047</v>
          </cell>
          <cell r="AI359">
            <v>71761</v>
          </cell>
          <cell r="AJ359">
            <v>0</v>
          </cell>
          <cell r="AK359">
            <v>71761</v>
          </cell>
          <cell r="AL359">
            <v>70489.227473822</v>
          </cell>
        </row>
        <row r="360">
          <cell r="R360" t="str">
            <v>MS: SOC CONTR - BARGAINING COUNCIL</v>
          </cell>
          <cell r="S360">
            <v>259</v>
          </cell>
          <cell r="T360">
            <v>21.6</v>
          </cell>
          <cell r="U360">
            <v>0</v>
          </cell>
          <cell r="V360">
            <v>86.4</v>
          </cell>
          <cell r="W360">
            <v>172.6</v>
          </cell>
          <cell r="X360">
            <v>0</v>
          </cell>
          <cell r="Z360">
            <v>33.35</v>
          </cell>
          <cell r="AA360">
            <v>86.4</v>
          </cell>
          <cell r="AB360">
            <v>21.6</v>
          </cell>
          <cell r="AC360">
            <v>259.20000000000005</v>
          </cell>
          <cell r="AE360">
            <v>259</v>
          </cell>
          <cell r="AF360">
            <v>1.053</v>
          </cell>
          <cell r="AG360">
            <v>1.049</v>
          </cell>
          <cell r="AH360">
            <v>1.047</v>
          </cell>
          <cell r="AI360">
            <v>259</v>
          </cell>
          <cell r="AJ360">
            <v>0</v>
          </cell>
          <cell r="AK360">
            <v>259</v>
          </cell>
          <cell r="AL360">
            <v>251.66055235072056</v>
          </cell>
        </row>
        <row r="361">
          <cell r="R361" t="str">
            <v>MS: SOC CONTR - GROUP LIFE INSURANCE</v>
          </cell>
          <cell r="S361">
            <v>14639</v>
          </cell>
          <cell r="T361">
            <v>0</v>
          </cell>
          <cell r="U361">
            <v>0</v>
          </cell>
          <cell r="V361">
            <v>0</v>
          </cell>
          <cell r="W361">
            <v>14639</v>
          </cell>
          <cell r="X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E361">
            <v>14639</v>
          </cell>
          <cell r="AF361">
            <v>1.053</v>
          </cell>
          <cell r="AG361">
            <v>1.049</v>
          </cell>
          <cell r="AH361">
            <v>1.047</v>
          </cell>
          <cell r="AI361">
            <v>14639</v>
          </cell>
          <cell r="AJ361">
            <v>0</v>
          </cell>
          <cell r="AK361">
            <v>14639</v>
          </cell>
          <cell r="AL361">
            <v>14802.73776950262</v>
          </cell>
        </row>
        <row r="362">
          <cell r="R362" t="str">
            <v>MS: SOC CONTR - MEDICAL</v>
          </cell>
          <cell r="S362">
            <v>120054</v>
          </cell>
          <cell r="T362">
            <v>0</v>
          </cell>
          <cell r="U362">
            <v>0</v>
          </cell>
          <cell r="V362">
            <v>0</v>
          </cell>
          <cell r="W362">
            <v>120054</v>
          </cell>
          <cell r="X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E362">
            <v>120054</v>
          </cell>
          <cell r="AF362">
            <v>1.053</v>
          </cell>
          <cell r="AG362">
            <v>1.049</v>
          </cell>
          <cell r="AH362">
            <v>1.047</v>
          </cell>
          <cell r="AI362">
            <v>120054</v>
          </cell>
          <cell r="AJ362">
            <v>0</v>
          </cell>
          <cell r="AK362">
            <v>120054</v>
          </cell>
          <cell r="AL362">
            <v>116672.6282981535</v>
          </cell>
        </row>
        <row r="363">
          <cell r="R363" t="str">
            <v>MS: SOC CONTR - PENSION</v>
          </cell>
          <cell r="S363">
            <v>155606</v>
          </cell>
          <cell r="T363">
            <v>6019.02</v>
          </cell>
          <cell r="U363">
            <v>0</v>
          </cell>
          <cell r="V363">
            <v>24076.08</v>
          </cell>
          <cell r="W363">
            <v>131529.92</v>
          </cell>
          <cell r="X363">
            <v>0</v>
          </cell>
          <cell r="Z363">
            <v>15.47</v>
          </cell>
          <cell r="AA363">
            <v>24076.08</v>
          </cell>
          <cell r="AB363">
            <v>6019.02</v>
          </cell>
          <cell r="AC363">
            <v>72228.24</v>
          </cell>
          <cell r="AE363">
            <v>155606</v>
          </cell>
          <cell r="AF363">
            <v>1.053</v>
          </cell>
          <cell r="AG363">
            <v>1.049</v>
          </cell>
          <cell r="AH363">
            <v>1.047</v>
          </cell>
          <cell r="AI363">
            <v>155606</v>
          </cell>
          <cell r="AJ363">
            <v>0</v>
          </cell>
          <cell r="AK363">
            <v>155606</v>
          </cell>
          <cell r="AL363">
            <v>152848.8408542356</v>
          </cell>
        </row>
        <row r="364">
          <cell r="R364" t="str">
            <v>MS: SOC CONTR - UNEMPLOYMENT INSUR FUND</v>
          </cell>
          <cell r="S364">
            <v>4455</v>
          </cell>
          <cell r="T364">
            <v>177.12</v>
          </cell>
          <cell r="U364">
            <v>0</v>
          </cell>
          <cell r="V364">
            <v>708.48</v>
          </cell>
          <cell r="W364">
            <v>3746.52</v>
          </cell>
          <cell r="X364">
            <v>0</v>
          </cell>
          <cell r="Z364">
            <v>15.9</v>
          </cell>
          <cell r="AA364">
            <v>708.48</v>
          </cell>
          <cell r="AB364">
            <v>177.12</v>
          </cell>
          <cell r="AC364">
            <v>2125.44</v>
          </cell>
          <cell r="AE364">
            <v>4455</v>
          </cell>
          <cell r="AF364">
            <v>1.053</v>
          </cell>
          <cell r="AG364">
            <v>1.049</v>
          </cell>
          <cell r="AH364">
            <v>1.047</v>
          </cell>
          <cell r="AI364">
            <v>4455</v>
          </cell>
          <cell r="AJ364">
            <v>0</v>
          </cell>
          <cell r="AK364">
            <v>4455</v>
          </cell>
          <cell r="AL364">
            <v>4127.2330585518175</v>
          </cell>
        </row>
        <row r="365">
          <cell r="R365" t="str">
            <v>OS: CATERING SERVICES(REFRESHMENTS)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70000</v>
          </cell>
          <cell r="AE365">
            <v>70000</v>
          </cell>
          <cell r="AF365">
            <v>1.047</v>
          </cell>
          <cell r="AG365">
            <v>1.046</v>
          </cell>
          <cell r="AH365">
            <v>1.046</v>
          </cell>
          <cell r="AI365">
            <v>70000</v>
          </cell>
          <cell r="AJ365">
            <v>0</v>
          </cell>
          <cell r="AK365">
            <v>30000</v>
          </cell>
          <cell r="AL365">
            <v>30000</v>
          </cell>
        </row>
        <row r="366">
          <cell r="R366" t="str">
            <v>C&amp;PS: B&amp;A PROJECT MANAGEMENT</v>
          </cell>
          <cell r="S366">
            <v>100000</v>
          </cell>
          <cell r="T366">
            <v>0</v>
          </cell>
          <cell r="U366">
            <v>0</v>
          </cell>
          <cell r="V366">
            <v>0</v>
          </cell>
          <cell r="W366">
            <v>100000</v>
          </cell>
          <cell r="X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E366">
            <v>100000</v>
          </cell>
          <cell r="AF366">
            <v>1.047</v>
          </cell>
          <cell r="AG366">
            <v>1.046</v>
          </cell>
          <cell r="AH366">
            <v>1.046</v>
          </cell>
          <cell r="AI366">
            <v>100000</v>
          </cell>
          <cell r="AJ366">
            <v>0</v>
          </cell>
          <cell r="AK366">
            <v>100000</v>
          </cell>
          <cell r="AL366">
            <v>100000</v>
          </cell>
        </row>
        <row r="367">
          <cell r="R367" t="str">
            <v>OC: REG FEES NATIONAL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E367">
            <v>0</v>
          </cell>
          <cell r="AF367">
            <v>1.047</v>
          </cell>
          <cell r="AG367">
            <v>1.046</v>
          </cell>
          <cell r="AH367">
            <v>1.046</v>
          </cell>
          <cell r="AI367">
            <v>0</v>
          </cell>
          <cell r="AJ367">
            <v>0</v>
          </cell>
          <cell r="AK367">
            <v>150000</v>
          </cell>
          <cell r="AL367">
            <v>150000</v>
          </cell>
        </row>
        <row r="368">
          <cell r="R368" t="str">
            <v>OC: SKILLS DEVELOPMENT FUND LEVY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E368">
            <v>0</v>
          </cell>
          <cell r="AF368">
            <v>1.047</v>
          </cell>
          <cell r="AG368">
            <v>1.046</v>
          </cell>
          <cell r="AH368">
            <v>1.046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</row>
        <row r="369">
          <cell r="R369" t="str">
            <v>OC: T&amp;S DOM - ACCOMMODATION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E369">
            <v>0</v>
          </cell>
          <cell r="AF369">
            <v>1.047</v>
          </cell>
          <cell r="AG369">
            <v>1.046</v>
          </cell>
          <cell r="AH369">
            <v>1.046</v>
          </cell>
          <cell r="AI369">
            <v>0</v>
          </cell>
          <cell r="AJ369">
            <v>0</v>
          </cell>
          <cell r="AK369">
            <v>300000</v>
          </cell>
          <cell r="AL369">
            <v>314100</v>
          </cell>
        </row>
        <row r="370">
          <cell r="R370" t="str">
            <v>OC: T&amp;S DOM - DAILY ALLOWANCE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20685</v>
          </cell>
          <cell r="AE370">
            <v>20685</v>
          </cell>
          <cell r="AF370">
            <v>1.047</v>
          </cell>
          <cell r="AG370">
            <v>1.046</v>
          </cell>
          <cell r="AH370">
            <v>1.046</v>
          </cell>
          <cell r="AI370">
            <v>20685</v>
          </cell>
          <cell r="AJ370">
            <v>0</v>
          </cell>
          <cell r="AK370">
            <v>150000</v>
          </cell>
          <cell r="AL370">
            <v>157050</v>
          </cell>
        </row>
        <row r="371">
          <cell r="R371" t="str">
            <v>OC: T&amp;S DOM TRP - WITHOUT OPR CAR RENTAL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E371">
            <v>0</v>
          </cell>
          <cell r="AF371">
            <v>1.047</v>
          </cell>
          <cell r="AG371">
            <v>1.046</v>
          </cell>
          <cell r="AH371">
            <v>1.046</v>
          </cell>
          <cell r="AI371">
            <v>0</v>
          </cell>
          <cell r="AJ371">
            <v>0</v>
          </cell>
          <cell r="AK371">
            <v>100000</v>
          </cell>
          <cell r="AL371">
            <v>104700</v>
          </cell>
        </row>
        <row r="372">
          <cell r="R372" t="str">
            <v>OC: T&amp;S DOM PUB TRP - AIR TRANSPORT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E372">
            <v>0</v>
          </cell>
          <cell r="AF372">
            <v>1.047</v>
          </cell>
          <cell r="AG372">
            <v>1.046</v>
          </cell>
          <cell r="AH372">
            <v>1.046</v>
          </cell>
          <cell r="AI372">
            <v>0</v>
          </cell>
          <cell r="AJ372">
            <v>0</v>
          </cell>
          <cell r="AK372">
            <v>150000</v>
          </cell>
          <cell r="AL372">
            <v>157050</v>
          </cell>
        </row>
        <row r="373">
          <cell r="R373" t="str">
            <v>INVENTORY - MATERIALS &amp; SUPPLIES(PRINT&amp;</v>
          </cell>
          <cell r="S373">
            <v>28000</v>
          </cell>
          <cell r="T373">
            <v>0</v>
          </cell>
          <cell r="U373">
            <v>0</v>
          </cell>
          <cell r="V373">
            <v>0</v>
          </cell>
          <cell r="W373">
            <v>28000</v>
          </cell>
          <cell r="X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E373">
            <v>28000</v>
          </cell>
          <cell r="AF373">
            <v>1.047</v>
          </cell>
          <cell r="AG373">
            <v>1.046</v>
          </cell>
          <cell r="AH373">
            <v>1.046</v>
          </cell>
          <cell r="AI373">
            <v>28000</v>
          </cell>
          <cell r="AJ373">
            <v>0</v>
          </cell>
          <cell r="AK373">
            <v>20000</v>
          </cell>
          <cell r="AL373">
            <v>20000</v>
          </cell>
        </row>
        <row r="374">
          <cell r="R374" t="str">
            <v>MS: SAL &amp; ALL: BASIC SALARY &amp; WAGES</v>
          </cell>
          <cell r="S374">
            <v>1453026</v>
          </cell>
          <cell r="T374">
            <v>170975.98</v>
          </cell>
          <cell r="U374">
            <v>0</v>
          </cell>
          <cell r="V374">
            <v>536707.3</v>
          </cell>
          <cell r="W374">
            <v>916318.7</v>
          </cell>
          <cell r="X374">
            <v>0</v>
          </cell>
          <cell r="Z374">
            <v>36.93</v>
          </cell>
          <cell r="AA374">
            <v>536707.3</v>
          </cell>
          <cell r="AB374">
            <v>134176.825</v>
          </cell>
          <cell r="AC374">
            <v>1610121.9000000001</v>
          </cell>
          <cell r="AE374">
            <v>1453026</v>
          </cell>
          <cell r="AF374">
            <v>1.053</v>
          </cell>
          <cell r="AG374">
            <v>1.049</v>
          </cell>
          <cell r="AH374">
            <v>1.047</v>
          </cell>
          <cell r="AI374">
            <v>1453026</v>
          </cell>
          <cell r="AJ374">
            <v>0</v>
          </cell>
          <cell r="AK374">
            <v>1453026</v>
          </cell>
          <cell r="AL374">
            <v>1412106.972474985</v>
          </cell>
        </row>
        <row r="375">
          <cell r="R375" t="str">
            <v>MS: ALL - CELLULAR &amp; TELEPHONE</v>
          </cell>
          <cell r="S375">
            <v>12576</v>
          </cell>
          <cell r="T375">
            <v>1000</v>
          </cell>
          <cell r="U375">
            <v>0</v>
          </cell>
          <cell r="V375">
            <v>4000</v>
          </cell>
          <cell r="W375">
            <v>8576</v>
          </cell>
          <cell r="X375">
            <v>0</v>
          </cell>
          <cell r="Z375">
            <v>31.8</v>
          </cell>
          <cell r="AA375">
            <v>4000</v>
          </cell>
          <cell r="AB375">
            <v>1000</v>
          </cell>
          <cell r="AC375">
            <v>12000</v>
          </cell>
          <cell r="AE375">
            <v>12576</v>
          </cell>
          <cell r="AF375">
            <v>1.053</v>
          </cell>
          <cell r="AG375">
            <v>1.049</v>
          </cell>
          <cell r="AH375">
            <v>1.047</v>
          </cell>
          <cell r="AI375">
            <v>12576</v>
          </cell>
          <cell r="AJ375">
            <v>0</v>
          </cell>
          <cell r="AK375">
            <v>12576</v>
          </cell>
          <cell r="AL375">
            <v>11650.951497718543</v>
          </cell>
        </row>
        <row r="376">
          <cell r="R376" t="str">
            <v>MS: HB &amp; INC: HOUSING BENEFITS</v>
          </cell>
          <cell r="S376">
            <v>0</v>
          </cell>
          <cell r="T376">
            <v>1011.77</v>
          </cell>
          <cell r="U376">
            <v>0</v>
          </cell>
          <cell r="V376">
            <v>1011.77</v>
          </cell>
          <cell r="W376">
            <v>-1011.77</v>
          </cell>
          <cell r="X376">
            <v>0</v>
          </cell>
          <cell r="Z376">
            <v>0</v>
          </cell>
          <cell r="AA376">
            <v>1011.77</v>
          </cell>
          <cell r="AB376">
            <v>252.9425</v>
          </cell>
          <cell r="AC376">
            <v>3035.31</v>
          </cell>
          <cell r="AE376">
            <v>0</v>
          </cell>
          <cell r="AF376">
            <v>1.053</v>
          </cell>
          <cell r="AG376">
            <v>1.049</v>
          </cell>
          <cell r="AH376">
            <v>1.047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</row>
        <row r="377">
          <cell r="R377" t="str">
            <v>MS: ALL - TRAVEL OR MOTOR VEHICLE (SUBS</v>
          </cell>
          <cell r="S377">
            <v>0</v>
          </cell>
          <cell r="T377">
            <v>36390.35</v>
          </cell>
          <cell r="U377">
            <v>0</v>
          </cell>
          <cell r="V377">
            <v>98588.25</v>
          </cell>
          <cell r="W377">
            <v>-98588.25</v>
          </cell>
          <cell r="X377">
            <v>0</v>
          </cell>
          <cell r="Z377">
            <v>0</v>
          </cell>
          <cell r="AA377">
            <v>98588.25</v>
          </cell>
          <cell r="AB377">
            <v>24647.0625</v>
          </cell>
          <cell r="AC377">
            <v>295764.75</v>
          </cell>
          <cell r="AE377">
            <v>0</v>
          </cell>
          <cell r="AF377">
            <v>1.053</v>
          </cell>
          <cell r="AG377">
            <v>1.049</v>
          </cell>
          <cell r="AH377">
            <v>1.047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</row>
        <row r="378">
          <cell r="R378" t="str">
            <v>MS: SRB - ACTING ALLOWANCE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E378">
            <v>0</v>
          </cell>
          <cell r="AF378">
            <v>1.047</v>
          </cell>
          <cell r="AG378">
            <v>1.046</v>
          </cell>
          <cell r="AH378">
            <v>1.046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</row>
        <row r="379">
          <cell r="R379" t="str">
            <v>MS: SRB - ANNUAL BONUS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E379">
            <v>0</v>
          </cell>
          <cell r="AF379">
            <v>1.053</v>
          </cell>
          <cell r="AG379">
            <v>1.049</v>
          </cell>
          <cell r="AH379">
            <v>1.047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R380" t="str">
            <v>MS: SOC CONTR - BARGAINING COUNCIL</v>
          </cell>
          <cell r="S380">
            <v>0</v>
          </cell>
          <cell r="T380">
            <v>32.4</v>
          </cell>
          <cell r="U380">
            <v>0</v>
          </cell>
          <cell r="V380">
            <v>97.2</v>
          </cell>
          <cell r="W380">
            <v>-97.2</v>
          </cell>
          <cell r="X380">
            <v>0</v>
          </cell>
          <cell r="Z380">
            <v>0</v>
          </cell>
          <cell r="AA380">
            <v>97.2</v>
          </cell>
          <cell r="AB380">
            <v>24.3</v>
          </cell>
          <cell r="AC380">
            <v>291.6</v>
          </cell>
          <cell r="AE380">
            <v>0</v>
          </cell>
          <cell r="AF380">
            <v>1.053</v>
          </cell>
          <cell r="AG380">
            <v>1.049</v>
          </cell>
          <cell r="AH380">
            <v>1.047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</row>
        <row r="381">
          <cell r="R381" t="str">
            <v>MS: SOC CONTR - GROUP LIFE INSURANCE</v>
          </cell>
          <cell r="S381">
            <v>0</v>
          </cell>
          <cell r="T381">
            <v>129.49</v>
          </cell>
          <cell r="U381">
            <v>0</v>
          </cell>
          <cell r="V381">
            <v>517.96</v>
          </cell>
          <cell r="W381">
            <v>-517.96</v>
          </cell>
          <cell r="X381">
            <v>0</v>
          </cell>
          <cell r="Z381">
            <v>0</v>
          </cell>
          <cell r="AA381">
            <v>517.96</v>
          </cell>
          <cell r="AB381">
            <v>129.49</v>
          </cell>
          <cell r="AC381">
            <v>1553.88</v>
          </cell>
          <cell r="AE381">
            <v>0</v>
          </cell>
          <cell r="AF381">
            <v>1.053</v>
          </cell>
          <cell r="AG381">
            <v>1.049</v>
          </cell>
          <cell r="AH381">
            <v>1.047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</row>
        <row r="382">
          <cell r="R382" t="str">
            <v>MS: SOC CONTR - MEDICAL</v>
          </cell>
          <cell r="S382">
            <v>0</v>
          </cell>
          <cell r="T382">
            <v>8708.4</v>
          </cell>
          <cell r="U382">
            <v>0</v>
          </cell>
          <cell r="V382">
            <v>28272.6</v>
          </cell>
          <cell r="W382">
            <v>-28272.6</v>
          </cell>
          <cell r="X382">
            <v>0</v>
          </cell>
          <cell r="Z382">
            <v>0</v>
          </cell>
          <cell r="AA382">
            <v>28272.6</v>
          </cell>
          <cell r="AB382">
            <v>7068.15</v>
          </cell>
          <cell r="AC382">
            <v>84817.79999999999</v>
          </cell>
          <cell r="AE382">
            <v>0</v>
          </cell>
          <cell r="AF382">
            <v>1.053</v>
          </cell>
          <cell r="AG382">
            <v>1.049</v>
          </cell>
          <cell r="AH382">
            <v>1.047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</row>
        <row r="383">
          <cell r="R383" t="str">
            <v>MS: SOC CONTR - PENSION</v>
          </cell>
          <cell r="S383">
            <v>0</v>
          </cell>
          <cell r="T383">
            <v>12882.29</v>
          </cell>
          <cell r="U383">
            <v>0</v>
          </cell>
          <cell r="V383">
            <v>25256.27</v>
          </cell>
          <cell r="W383">
            <v>-25256.27</v>
          </cell>
          <cell r="X383">
            <v>0</v>
          </cell>
          <cell r="Z383">
            <v>0</v>
          </cell>
          <cell r="AA383">
            <v>25256.27</v>
          </cell>
          <cell r="AB383">
            <v>6314.0675</v>
          </cell>
          <cell r="AC383">
            <v>75768.81</v>
          </cell>
          <cell r="AE383">
            <v>0</v>
          </cell>
          <cell r="AF383">
            <v>1.053</v>
          </cell>
          <cell r="AG383">
            <v>1.049</v>
          </cell>
          <cell r="AH383">
            <v>1.047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</row>
        <row r="384">
          <cell r="R384" t="str">
            <v>MS: SOC CONTR - UNEMPLOYMENT INSUR FUND</v>
          </cell>
          <cell r="S384">
            <v>0</v>
          </cell>
          <cell r="T384">
            <v>531.36</v>
          </cell>
          <cell r="U384">
            <v>0</v>
          </cell>
          <cell r="V384">
            <v>1594.08</v>
          </cell>
          <cell r="W384">
            <v>-1594.08</v>
          </cell>
          <cell r="X384">
            <v>0</v>
          </cell>
          <cell r="Z384">
            <v>0</v>
          </cell>
          <cell r="AA384">
            <v>1594.08</v>
          </cell>
          <cell r="AB384">
            <v>398.52</v>
          </cell>
          <cell r="AC384">
            <v>4782.24</v>
          </cell>
          <cell r="AE384">
            <v>0</v>
          </cell>
          <cell r="AF384">
            <v>1.053</v>
          </cell>
          <cell r="AG384">
            <v>1.049</v>
          </cell>
          <cell r="AH384">
            <v>1.047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</row>
        <row r="385">
          <cell r="R385" t="str">
            <v>OS: CATERING SERVICES(REFRESHMENTS)</v>
          </cell>
          <cell r="S385">
            <v>15720</v>
          </cell>
          <cell r="T385">
            <v>0</v>
          </cell>
          <cell r="U385">
            <v>0</v>
          </cell>
          <cell r="V385">
            <v>0</v>
          </cell>
          <cell r="W385">
            <v>15720</v>
          </cell>
          <cell r="X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E385">
            <v>15720</v>
          </cell>
          <cell r="AF385">
            <v>1.047</v>
          </cell>
          <cell r="AG385">
            <v>1.046</v>
          </cell>
          <cell r="AH385">
            <v>1.046</v>
          </cell>
          <cell r="AI385">
            <v>15720</v>
          </cell>
          <cell r="AJ385">
            <v>0</v>
          </cell>
          <cell r="AK385">
            <v>16000</v>
          </cell>
          <cell r="AL385">
            <v>16000</v>
          </cell>
        </row>
        <row r="386">
          <cell r="R386" t="str">
            <v>OC: SKILLS DEVELOPMENT FUND LEVY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E386">
            <v>0</v>
          </cell>
          <cell r="AF386">
            <v>1.047</v>
          </cell>
          <cell r="AG386">
            <v>1.046</v>
          </cell>
          <cell r="AH386">
            <v>1.046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</row>
        <row r="387">
          <cell r="R387" t="str">
            <v>OC: T&amp;S DOM - ACCOMMODATION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30000</v>
          </cell>
          <cell r="AE387">
            <v>30000</v>
          </cell>
          <cell r="AF387">
            <v>1.047</v>
          </cell>
          <cell r="AG387">
            <v>1.046</v>
          </cell>
          <cell r="AH387">
            <v>1.046</v>
          </cell>
          <cell r="AI387">
            <v>30000</v>
          </cell>
          <cell r="AJ387">
            <v>0</v>
          </cell>
          <cell r="AK387">
            <v>30000</v>
          </cell>
          <cell r="AL387">
            <v>30000</v>
          </cell>
        </row>
        <row r="388">
          <cell r="R388" t="str">
            <v>OC: T&amp;S DOM - DAILY ALLOWANCE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3700</v>
          </cell>
          <cell r="AE388">
            <v>3700</v>
          </cell>
          <cell r="AF388">
            <v>1.047</v>
          </cell>
          <cell r="AG388">
            <v>1.046</v>
          </cell>
          <cell r="AH388">
            <v>1.046</v>
          </cell>
          <cell r="AI388">
            <v>3700</v>
          </cell>
          <cell r="AJ388">
            <v>0</v>
          </cell>
          <cell r="AK388">
            <v>12500</v>
          </cell>
          <cell r="AL388">
            <v>12500</v>
          </cell>
        </row>
        <row r="389">
          <cell r="R389" t="str">
            <v>OC: T&amp;S DOM TRP - WITHOUT OPR CAR RENTAL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8000</v>
          </cell>
          <cell r="AE389">
            <v>8000</v>
          </cell>
          <cell r="AF389">
            <v>1.047</v>
          </cell>
          <cell r="AG389">
            <v>1.046</v>
          </cell>
          <cell r="AH389">
            <v>1.046</v>
          </cell>
          <cell r="AI389">
            <v>8000</v>
          </cell>
          <cell r="AJ389">
            <v>0</v>
          </cell>
          <cell r="AK389">
            <v>10000</v>
          </cell>
          <cell r="AL389">
            <v>10000</v>
          </cell>
        </row>
        <row r="390">
          <cell r="R390" t="str">
            <v>OC: T&amp;S DOM PUB TRP - AIR TRANSPORT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18000</v>
          </cell>
          <cell r="AE390">
            <v>18000</v>
          </cell>
          <cell r="AF390">
            <v>1.047</v>
          </cell>
          <cell r="AG390">
            <v>1.046</v>
          </cell>
          <cell r="AH390">
            <v>1.046</v>
          </cell>
          <cell r="AI390">
            <v>18000</v>
          </cell>
          <cell r="AJ390">
            <v>0</v>
          </cell>
          <cell r="AK390">
            <v>25000</v>
          </cell>
          <cell r="AL390">
            <v>25000</v>
          </cell>
        </row>
        <row r="391">
          <cell r="R391" t="str">
            <v>INVENTORY - MATERIALS &amp; SUPPLIES(PRINT&amp;</v>
          </cell>
          <cell r="S391">
            <v>19000</v>
          </cell>
          <cell r="T391">
            <v>0</v>
          </cell>
          <cell r="U391">
            <v>0</v>
          </cell>
          <cell r="V391">
            <v>14116.94</v>
          </cell>
          <cell r="W391">
            <v>4883.06</v>
          </cell>
          <cell r="X391">
            <v>0</v>
          </cell>
          <cell r="Z391">
            <v>74.29</v>
          </cell>
          <cell r="AA391">
            <v>14116.94</v>
          </cell>
          <cell r="AB391">
            <v>3529.235</v>
          </cell>
          <cell r="AC391">
            <v>42350.82</v>
          </cell>
          <cell r="AD391">
            <v>10000</v>
          </cell>
          <cell r="AE391">
            <v>29000</v>
          </cell>
          <cell r="AF391">
            <v>1.047</v>
          </cell>
          <cell r="AG391">
            <v>1.046</v>
          </cell>
          <cell r="AH391">
            <v>1.046</v>
          </cell>
          <cell r="AI391">
            <v>29000</v>
          </cell>
          <cell r="AJ391">
            <v>0</v>
          </cell>
          <cell r="AK391">
            <v>30000</v>
          </cell>
          <cell r="AL391">
            <v>30000</v>
          </cell>
        </row>
        <row r="392">
          <cell r="R392" t="str">
            <v>MS: SAL &amp; ALL: BASIC SALARY &amp; WAGES</v>
          </cell>
          <cell r="S392">
            <v>8299657</v>
          </cell>
          <cell r="T392">
            <v>715283.59</v>
          </cell>
          <cell r="U392">
            <v>0</v>
          </cell>
          <cell r="V392">
            <v>2966271.29</v>
          </cell>
          <cell r="W392">
            <v>5333385.71</v>
          </cell>
          <cell r="X392">
            <v>0</v>
          </cell>
          <cell r="Z392">
            <v>35.73</v>
          </cell>
          <cell r="AA392">
            <v>2966271.29</v>
          </cell>
          <cell r="AB392">
            <v>741567.8225</v>
          </cell>
          <cell r="AC392">
            <v>8898813.870000001</v>
          </cell>
          <cell r="AE392">
            <v>8299657</v>
          </cell>
          <cell r="AF392">
            <v>1.053</v>
          </cell>
          <cell r="AG392">
            <v>1.049</v>
          </cell>
          <cell r="AH392">
            <v>1.047</v>
          </cell>
          <cell r="AI392">
            <v>8299657</v>
          </cell>
          <cell r="AJ392">
            <v>0</v>
          </cell>
          <cell r="AK392">
            <v>8299657</v>
          </cell>
          <cell r="AL392">
            <v>8545646.696934616</v>
          </cell>
        </row>
        <row r="393">
          <cell r="R393" t="str">
            <v>MS: ALL - CELLULAR &amp; TELEPHONE</v>
          </cell>
          <cell r="S393">
            <v>28296</v>
          </cell>
          <cell r="T393">
            <v>2250</v>
          </cell>
          <cell r="U393">
            <v>0</v>
          </cell>
          <cell r="V393">
            <v>9000</v>
          </cell>
          <cell r="W393">
            <v>19296</v>
          </cell>
          <cell r="X393">
            <v>0</v>
          </cell>
          <cell r="Z393">
            <v>31.8</v>
          </cell>
          <cell r="AA393">
            <v>9000</v>
          </cell>
          <cell r="AB393">
            <v>2250</v>
          </cell>
          <cell r="AC393">
            <v>27000</v>
          </cell>
          <cell r="AE393">
            <v>28296</v>
          </cell>
          <cell r="AF393">
            <v>1.053</v>
          </cell>
          <cell r="AG393">
            <v>1.049</v>
          </cell>
          <cell r="AH393">
            <v>1.047</v>
          </cell>
          <cell r="AI393">
            <v>28296</v>
          </cell>
          <cell r="AJ393">
            <v>0</v>
          </cell>
          <cell r="AK393">
            <v>28296</v>
          </cell>
          <cell r="AL393">
            <v>26214.640869866722</v>
          </cell>
        </row>
        <row r="394">
          <cell r="R394" t="str">
            <v>MS: HB &amp; INC: HOUSING BENEFITS</v>
          </cell>
          <cell r="S394">
            <v>181945</v>
          </cell>
          <cell r="T394">
            <v>7082.39</v>
          </cell>
          <cell r="U394">
            <v>0</v>
          </cell>
          <cell r="V394">
            <v>31364.87</v>
          </cell>
          <cell r="W394">
            <v>150580.13</v>
          </cell>
          <cell r="X394">
            <v>0</v>
          </cell>
          <cell r="Z394">
            <v>17.23</v>
          </cell>
          <cell r="AA394">
            <v>31364.87</v>
          </cell>
          <cell r="AB394">
            <v>7841.2175</v>
          </cell>
          <cell r="AC394">
            <v>94094.61</v>
          </cell>
          <cell r="AE394">
            <v>181945</v>
          </cell>
          <cell r="AF394">
            <v>1.053</v>
          </cell>
          <cell r="AG394">
            <v>1.049</v>
          </cell>
          <cell r="AH394">
            <v>1.047</v>
          </cell>
          <cell r="AI394">
            <v>181945</v>
          </cell>
          <cell r="AJ394">
            <v>0</v>
          </cell>
          <cell r="AK394">
            <v>181945</v>
          </cell>
          <cell r="AL394">
            <v>188609.33114954698</v>
          </cell>
        </row>
        <row r="395">
          <cell r="R395" t="str">
            <v>MS: ALL - LEAVE PAY</v>
          </cell>
          <cell r="S395">
            <v>484309</v>
          </cell>
          <cell r="T395">
            <v>0</v>
          </cell>
          <cell r="U395">
            <v>0</v>
          </cell>
          <cell r="V395">
            <v>0</v>
          </cell>
          <cell r="W395">
            <v>484309</v>
          </cell>
          <cell r="X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E395">
            <v>484309</v>
          </cell>
          <cell r="AF395">
            <v>1.053</v>
          </cell>
          <cell r="AG395">
            <v>1.049</v>
          </cell>
          <cell r="AH395">
            <v>1.047</v>
          </cell>
          <cell r="AI395">
            <v>484309</v>
          </cell>
          <cell r="AJ395">
            <v>0</v>
          </cell>
          <cell r="AK395">
            <v>484309</v>
          </cell>
          <cell r="AL395">
            <v>407071.523</v>
          </cell>
          <cell r="AM395">
            <v>427018.02762699994</v>
          </cell>
          <cell r="AN395">
            <v>447087.87492546893</v>
          </cell>
        </row>
        <row r="396">
          <cell r="R396" t="str">
            <v>MS: ALL - TRAVEL OR MOTOR VEHICLE (SUBS</v>
          </cell>
          <cell r="S396">
            <v>112863</v>
          </cell>
          <cell r="T396">
            <v>135085.85</v>
          </cell>
          <cell r="U396">
            <v>0</v>
          </cell>
          <cell r="V396">
            <v>571357.65</v>
          </cell>
          <cell r="W396">
            <v>-458494.65</v>
          </cell>
          <cell r="X396">
            <v>0</v>
          </cell>
          <cell r="Z396">
            <v>506.23</v>
          </cell>
          <cell r="AA396">
            <v>571357.65</v>
          </cell>
          <cell r="AB396">
            <v>142839.4125</v>
          </cell>
          <cell r="AC396">
            <v>1714072.9500000002</v>
          </cell>
          <cell r="AE396">
            <v>112863</v>
          </cell>
          <cell r="AF396">
            <v>1.053</v>
          </cell>
          <cell r="AG396">
            <v>1.049</v>
          </cell>
          <cell r="AH396">
            <v>1.047</v>
          </cell>
          <cell r="AI396">
            <v>112863</v>
          </cell>
          <cell r="AJ396">
            <v>0</v>
          </cell>
          <cell r="AK396">
            <v>112863</v>
          </cell>
          <cell r="AL396">
            <v>1486719.665866375</v>
          </cell>
        </row>
        <row r="397">
          <cell r="R397" t="str">
            <v>MS: OVERTIME - STRUCTURED</v>
          </cell>
          <cell r="S397">
            <v>954</v>
          </cell>
          <cell r="T397">
            <v>0</v>
          </cell>
          <cell r="U397">
            <v>0</v>
          </cell>
          <cell r="V397">
            <v>0</v>
          </cell>
          <cell r="W397">
            <v>954</v>
          </cell>
          <cell r="X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E397">
            <v>954</v>
          </cell>
          <cell r="AF397">
            <v>1.053</v>
          </cell>
          <cell r="AG397">
            <v>1.049</v>
          </cell>
          <cell r="AH397">
            <v>1.047</v>
          </cell>
          <cell r="AI397">
            <v>954</v>
          </cell>
          <cell r="AJ397">
            <v>0</v>
          </cell>
          <cell r="AK397">
            <v>954</v>
          </cell>
          <cell r="AL397">
            <v>763.2</v>
          </cell>
        </row>
        <row r="398">
          <cell r="R398" t="str">
            <v>MS: OVERTIME - NIGHT SHIFT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E398">
            <v>0</v>
          </cell>
          <cell r="AF398">
            <v>1.053</v>
          </cell>
          <cell r="AG398">
            <v>1.049</v>
          </cell>
          <cell r="AH398">
            <v>1.047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</row>
        <row r="399">
          <cell r="R399" t="str">
            <v>MS: SRB - ACTING ALLOWANCE</v>
          </cell>
          <cell r="S399">
            <v>0</v>
          </cell>
          <cell r="T399">
            <v>1479</v>
          </cell>
          <cell r="U399">
            <v>0</v>
          </cell>
          <cell r="V399">
            <v>63683.16</v>
          </cell>
          <cell r="W399">
            <v>-63683.16</v>
          </cell>
          <cell r="X399">
            <v>0</v>
          </cell>
          <cell r="Z399">
            <v>0</v>
          </cell>
          <cell r="AA399">
            <v>63683.16</v>
          </cell>
          <cell r="AB399">
            <v>15920.79</v>
          </cell>
          <cell r="AC399">
            <v>191049.48</v>
          </cell>
          <cell r="AE399">
            <v>0</v>
          </cell>
          <cell r="AF399">
            <v>1.047</v>
          </cell>
          <cell r="AG399">
            <v>1.046</v>
          </cell>
          <cell r="AH399">
            <v>1.046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</row>
        <row r="400">
          <cell r="R400" t="str">
            <v>MS: SRB - ANNUAL BONUS</v>
          </cell>
          <cell r="S400">
            <v>691638</v>
          </cell>
          <cell r="T400">
            <v>0</v>
          </cell>
          <cell r="U400">
            <v>0</v>
          </cell>
          <cell r="V400">
            <v>185104</v>
          </cell>
          <cell r="W400">
            <v>506534</v>
          </cell>
          <cell r="X400">
            <v>0</v>
          </cell>
          <cell r="Z400">
            <v>26.76</v>
          </cell>
          <cell r="AA400">
            <v>185104</v>
          </cell>
          <cell r="AB400">
            <v>46276</v>
          </cell>
          <cell r="AC400">
            <v>555312</v>
          </cell>
          <cell r="AE400">
            <v>691638</v>
          </cell>
          <cell r="AF400">
            <v>1.053</v>
          </cell>
          <cell r="AG400">
            <v>1.049</v>
          </cell>
          <cell r="AH400">
            <v>1.047</v>
          </cell>
          <cell r="AI400">
            <v>691638</v>
          </cell>
          <cell r="AJ400">
            <v>0</v>
          </cell>
          <cell r="AK400">
            <v>691638</v>
          </cell>
          <cell r="AL400">
            <v>712137.2247445513</v>
          </cell>
        </row>
        <row r="401">
          <cell r="R401" t="str">
            <v>MS: SRB - STANDBY ALLOWANCE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E401">
            <v>0</v>
          </cell>
          <cell r="AF401">
            <v>1.053</v>
          </cell>
          <cell r="AG401">
            <v>1.049</v>
          </cell>
          <cell r="AH401">
            <v>1.047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</row>
        <row r="402">
          <cell r="R402" t="str">
            <v>MS: SRB - TOOLS ALLOWANCE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E402">
            <v>0</v>
          </cell>
          <cell r="AF402">
            <v>1.047</v>
          </cell>
          <cell r="AG402">
            <v>1.046</v>
          </cell>
          <cell r="AH402">
            <v>1.046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</row>
        <row r="403">
          <cell r="R403" t="str">
            <v>MS: SOC CONTR - BARGAINING COUNCIL</v>
          </cell>
          <cell r="S403">
            <v>1943</v>
          </cell>
          <cell r="T403">
            <v>162</v>
          </cell>
          <cell r="U403">
            <v>0</v>
          </cell>
          <cell r="V403">
            <v>680.4</v>
          </cell>
          <cell r="W403">
            <v>1262.6</v>
          </cell>
          <cell r="X403">
            <v>0</v>
          </cell>
          <cell r="Z403">
            <v>35.01</v>
          </cell>
          <cell r="AA403">
            <v>680.4</v>
          </cell>
          <cell r="AB403">
            <v>170.1</v>
          </cell>
          <cell r="AC403">
            <v>2041.1999999999998</v>
          </cell>
          <cell r="AE403">
            <v>1943</v>
          </cell>
          <cell r="AF403">
            <v>1.053</v>
          </cell>
          <cell r="AG403">
            <v>1.049</v>
          </cell>
          <cell r="AH403">
            <v>1.047</v>
          </cell>
          <cell r="AI403">
            <v>1943</v>
          </cell>
          <cell r="AJ403">
            <v>0</v>
          </cell>
          <cell r="AK403">
            <v>1943</v>
          </cell>
          <cell r="AL403">
            <v>2013.284418805764</v>
          </cell>
        </row>
        <row r="404">
          <cell r="R404" t="str">
            <v>MS: SOC CONTR - GROUP LIFE INSURANCE</v>
          </cell>
          <cell r="S404">
            <v>141094</v>
          </cell>
          <cell r="T404">
            <v>5911.97</v>
          </cell>
          <cell r="U404">
            <v>0</v>
          </cell>
          <cell r="V404">
            <v>21646.56</v>
          </cell>
          <cell r="W404">
            <v>119447.44</v>
          </cell>
          <cell r="X404">
            <v>0</v>
          </cell>
          <cell r="Z404">
            <v>15.34</v>
          </cell>
          <cell r="AA404">
            <v>21646.56</v>
          </cell>
          <cell r="AB404">
            <v>5411.64</v>
          </cell>
          <cell r="AC404">
            <v>64939.68000000001</v>
          </cell>
          <cell r="AE404">
            <v>141094</v>
          </cell>
          <cell r="AF404">
            <v>1.053</v>
          </cell>
          <cell r="AG404">
            <v>1.049</v>
          </cell>
          <cell r="AH404">
            <v>1.047</v>
          </cell>
          <cell r="AI404">
            <v>141094</v>
          </cell>
          <cell r="AJ404">
            <v>0</v>
          </cell>
          <cell r="AK404">
            <v>141094</v>
          </cell>
          <cell r="AL404">
            <v>149548.81719635578</v>
          </cell>
        </row>
        <row r="405">
          <cell r="R405" t="str">
            <v>MS: SOC CONTR - MEDICAL</v>
          </cell>
          <cell r="S405">
            <v>900401</v>
          </cell>
          <cell r="T405">
            <v>55051.2</v>
          </cell>
          <cell r="U405">
            <v>0</v>
          </cell>
          <cell r="V405">
            <v>226765.8</v>
          </cell>
          <cell r="W405">
            <v>673635.2</v>
          </cell>
          <cell r="X405">
            <v>0</v>
          </cell>
          <cell r="Z405">
            <v>25.18</v>
          </cell>
          <cell r="AA405">
            <v>226765.8</v>
          </cell>
          <cell r="AB405">
            <v>56691.45</v>
          </cell>
          <cell r="AC405">
            <v>680297.3999999999</v>
          </cell>
          <cell r="AE405">
            <v>900401</v>
          </cell>
          <cell r="AF405">
            <v>1.053</v>
          </cell>
          <cell r="AG405">
            <v>1.049</v>
          </cell>
          <cell r="AH405">
            <v>1.047</v>
          </cell>
          <cell r="AI405">
            <v>900401</v>
          </cell>
          <cell r="AJ405">
            <v>0</v>
          </cell>
          <cell r="AK405">
            <v>900401</v>
          </cell>
          <cell r="AL405">
            <v>933381.026385228</v>
          </cell>
        </row>
        <row r="406">
          <cell r="R406" t="str">
            <v>MS: SOC CONTR - PENSION</v>
          </cell>
          <cell r="S406">
            <v>1499748</v>
          </cell>
          <cell r="T406">
            <v>139203.25</v>
          </cell>
          <cell r="U406">
            <v>0</v>
          </cell>
          <cell r="V406">
            <v>566730.82</v>
          </cell>
          <cell r="W406">
            <v>933017.18</v>
          </cell>
          <cell r="X406">
            <v>0</v>
          </cell>
          <cell r="Z406">
            <v>37.78</v>
          </cell>
          <cell r="AA406">
            <v>566730.82</v>
          </cell>
          <cell r="AB406">
            <v>141682.705</v>
          </cell>
          <cell r="AC406">
            <v>1700192.46</v>
          </cell>
          <cell r="AE406">
            <v>1499748</v>
          </cell>
          <cell r="AF406">
            <v>1.053</v>
          </cell>
          <cell r="AG406">
            <v>1.049</v>
          </cell>
          <cell r="AH406">
            <v>1.047</v>
          </cell>
          <cell r="AI406">
            <v>1499748</v>
          </cell>
          <cell r="AJ406">
            <v>0</v>
          </cell>
          <cell r="AK406">
            <v>1499748</v>
          </cell>
          <cell r="AL406">
            <v>1544198.3581360849</v>
          </cell>
        </row>
        <row r="407">
          <cell r="R407" t="str">
            <v>MS: SOC CONTR - UNEMPLOYMENT INSUR FUND</v>
          </cell>
          <cell r="S407">
            <v>33412</v>
          </cell>
          <cell r="T407">
            <v>2656.8</v>
          </cell>
          <cell r="U407">
            <v>0</v>
          </cell>
          <cell r="V407">
            <v>11158.56</v>
          </cell>
          <cell r="W407">
            <v>22253.44</v>
          </cell>
          <cell r="X407">
            <v>0</v>
          </cell>
          <cell r="Z407">
            <v>33.39</v>
          </cell>
          <cell r="AA407">
            <v>11158.56</v>
          </cell>
          <cell r="AB407">
            <v>2789.64</v>
          </cell>
          <cell r="AC407">
            <v>33475.68</v>
          </cell>
          <cell r="AE407">
            <v>33412</v>
          </cell>
          <cell r="AF407">
            <v>1.053</v>
          </cell>
          <cell r="AG407">
            <v>1.049</v>
          </cell>
          <cell r="AH407">
            <v>1.047</v>
          </cell>
          <cell r="AI407">
            <v>33412</v>
          </cell>
          <cell r="AJ407">
            <v>0</v>
          </cell>
          <cell r="AK407">
            <v>33412</v>
          </cell>
          <cell r="AL407">
            <v>33017.86446841454</v>
          </cell>
        </row>
        <row r="408">
          <cell r="R408" t="str">
            <v>OS: CATERING SERVICES(REFRESHMENTS)</v>
          </cell>
          <cell r="S408">
            <v>90000</v>
          </cell>
          <cell r="T408">
            <v>17174.92</v>
          </cell>
          <cell r="U408">
            <v>0</v>
          </cell>
          <cell r="V408">
            <v>17174.92</v>
          </cell>
          <cell r="W408">
            <v>72825.08</v>
          </cell>
          <cell r="X408">
            <v>2307.8</v>
          </cell>
          <cell r="Z408">
            <v>19.08</v>
          </cell>
          <cell r="AA408">
            <v>17174.92</v>
          </cell>
          <cell r="AB408">
            <v>4293.73</v>
          </cell>
          <cell r="AC408">
            <v>51524.759999999995</v>
          </cell>
          <cell r="AD408">
            <v>-47062.7</v>
          </cell>
          <cell r="AE408">
            <v>42937.3</v>
          </cell>
          <cell r="AF408">
            <v>1.047</v>
          </cell>
          <cell r="AG408">
            <v>1.046</v>
          </cell>
          <cell r="AH408">
            <v>1.046</v>
          </cell>
          <cell r="AI408">
            <v>42937.3</v>
          </cell>
          <cell r="AJ408">
            <v>0</v>
          </cell>
          <cell r="AK408">
            <v>50000</v>
          </cell>
          <cell r="AL408">
            <v>50000</v>
          </cell>
        </row>
        <row r="409">
          <cell r="R409" t="str">
            <v>C&amp;PS: B&amp;A HUMAN RESOURCES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E409">
            <v>0</v>
          </cell>
          <cell r="AF409">
            <v>1.047</v>
          </cell>
          <cell r="AG409">
            <v>1.046</v>
          </cell>
          <cell r="AH409">
            <v>1.046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</row>
        <row r="410">
          <cell r="R410" t="str">
            <v>CONTR: EMPLOYEE WELLNESS</v>
          </cell>
          <cell r="S410">
            <v>2930000</v>
          </cell>
          <cell r="T410">
            <v>70225</v>
          </cell>
          <cell r="U410">
            <v>0</v>
          </cell>
          <cell r="V410">
            <v>70225</v>
          </cell>
          <cell r="W410">
            <v>2859775</v>
          </cell>
          <cell r="X410">
            <v>70225</v>
          </cell>
          <cell r="Z410">
            <v>2.39</v>
          </cell>
          <cell r="AA410">
            <v>70225</v>
          </cell>
          <cell r="AB410">
            <v>17556.25</v>
          </cell>
          <cell r="AC410">
            <v>210675</v>
          </cell>
          <cell r="AD410">
            <v>0</v>
          </cell>
          <cell r="AE410">
            <v>2930000</v>
          </cell>
          <cell r="AF410">
            <v>1.047</v>
          </cell>
          <cell r="AG410">
            <v>1.046</v>
          </cell>
          <cell r="AH410">
            <v>1.046</v>
          </cell>
          <cell r="AI410">
            <v>2930000</v>
          </cell>
          <cell r="AJ410">
            <v>0</v>
          </cell>
          <cell r="AK410">
            <v>3500000</v>
          </cell>
          <cell r="AL410">
            <v>3500000</v>
          </cell>
        </row>
        <row r="411">
          <cell r="R411" t="str">
            <v>OC: BURSARIES (EMPLOYEES)</v>
          </cell>
          <cell r="S411">
            <v>1000000</v>
          </cell>
          <cell r="T411">
            <v>26240</v>
          </cell>
          <cell r="U411">
            <v>0</v>
          </cell>
          <cell r="V411">
            <v>102713</v>
          </cell>
          <cell r="W411">
            <v>897287</v>
          </cell>
          <cell r="X411">
            <v>126396</v>
          </cell>
          <cell r="Z411">
            <v>10.27</v>
          </cell>
          <cell r="AA411">
            <v>102713</v>
          </cell>
          <cell r="AB411">
            <v>25678.25</v>
          </cell>
          <cell r="AC411">
            <v>308139</v>
          </cell>
          <cell r="AE411">
            <v>1000000</v>
          </cell>
          <cell r="AF411">
            <v>1.047</v>
          </cell>
          <cell r="AG411">
            <v>1.046</v>
          </cell>
          <cell r="AH411">
            <v>1.046</v>
          </cell>
          <cell r="AI411">
            <v>1000000</v>
          </cell>
          <cell r="AJ411">
            <v>0</v>
          </cell>
          <cell r="AK411">
            <v>2500000</v>
          </cell>
          <cell r="AL411">
            <v>2500000</v>
          </cell>
        </row>
        <row r="412">
          <cell r="R412" t="str">
            <v>OC: LIC - VEHICLE LIC &amp; REGISTRATIONS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E412">
            <v>0</v>
          </cell>
          <cell r="AF412">
            <v>1.047</v>
          </cell>
          <cell r="AG412">
            <v>1.046</v>
          </cell>
          <cell r="AH412">
            <v>1.046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</row>
        <row r="413">
          <cell r="R413" t="str">
            <v>OC: PROFESSIONAL BODIES M/SHIP &amp; SUBS</v>
          </cell>
          <cell r="S413">
            <v>204000</v>
          </cell>
          <cell r="T413">
            <v>12182.5</v>
          </cell>
          <cell r="U413">
            <v>0</v>
          </cell>
          <cell r="V413">
            <v>23387.7</v>
          </cell>
          <cell r="W413">
            <v>180612.3</v>
          </cell>
          <cell r="X413">
            <v>23387.7</v>
          </cell>
          <cell r="Z413">
            <v>11.46</v>
          </cell>
          <cell r="AA413">
            <v>23387.7</v>
          </cell>
          <cell r="AB413">
            <v>5846.925</v>
          </cell>
          <cell r="AC413">
            <v>70163.1</v>
          </cell>
          <cell r="AE413">
            <v>204000</v>
          </cell>
          <cell r="AF413">
            <v>1.047</v>
          </cell>
          <cell r="AG413">
            <v>1.046</v>
          </cell>
          <cell r="AH413">
            <v>1.046</v>
          </cell>
          <cell r="AI413">
            <v>204000</v>
          </cell>
          <cell r="AJ413">
            <v>0</v>
          </cell>
          <cell r="AK413">
            <v>300000</v>
          </cell>
          <cell r="AL413">
            <v>300000</v>
          </cell>
        </row>
        <row r="414">
          <cell r="R414" t="str">
            <v>OC: REG FEES NATIONAL</v>
          </cell>
          <cell r="S414">
            <v>135000</v>
          </cell>
          <cell r="T414">
            <v>0</v>
          </cell>
          <cell r="U414">
            <v>0</v>
          </cell>
          <cell r="V414">
            <v>0</v>
          </cell>
          <cell r="W414">
            <v>135000</v>
          </cell>
          <cell r="X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E414">
            <v>135000</v>
          </cell>
          <cell r="AF414">
            <v>1.047</v>
          </cell>
          <cell r="AG414">
            <v>1.046</v>
          </cell>
          <cell r="AH414">
            <v>1.046</v>
          </cell>
          <cell r="AI414">
            <v>135000</v>
          </cell>
          <cell r="AJ414">
            <v>0</v>
          </cell>
          <cell r="AK414">
            <v>300000</v>
          </cell>
          <cell r="AL414">
            <v>300000</v>
          </cell>
        </row>
        <row r="415">
          <cell r="R415" t="str">
            <v>OC: SKILLS DEVELOPMENT FUND LEVY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E415">
            <v>0</v>
          </cell>
          <cell r="AF415">
            <v>1.047</v>
          </cell>
          <cell r="AG415">
            <v>1.046</v>
          </cell>
          <cell r="AH415">
            <v>1.046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R416" t="str">
            <v>INVENTORY - MATERIALS &amp; SUPPLIES(PRINT&amp;</v>
          </cell>
          <cell r="S416">
            <v>25000</v>
          </cell>
          <cell r="T416">
            <v>1067.92</v>
          </cell>
          <cell r="U416">
            <v>7106.5</v>
          </cell>
          <cell r="V416">
            <v>1067.92</v>
          </cell>
          <cell r="W416">
            <v>23932.08</v>
          </cell>
          <cell r="X416">
            <v>7106.5</v>
          </cell>
          <cell r="Z416">
            <v>4.27</v>
          </cell>
          <cell r="AA416">
            <v>8174.42</v>
          </cell>
          <cell r="AB416">
            <v>2043.605</v>
          </cell>
          <cell r="AC416">
            <v>24523.260000000002</v>
          </cell>
          <cell r="AD416">
            <v>25762.38</v>
          </cell>
          <cell r="AE416">
            <v>50762.380000000005</v>
          </cell>
          <cell r="AF416">
            <v>1.047</v>
          </cell>
          <cell r="AG416">
            <v>1.046</v>
          </cell>
          <cell r="AH416">
            <v>1.046</v>
          </cell>
          <cell r="AI416">
            <v>50762.380000000005</v>
          </cell>
          <cell r="AJ416">
            <v>0</v>
          </cell>
          <cell r="AK416">
            <v>30000</v>
          </cell>
          <cell r="AL416">
            <v>30000</v>
          </cell>
        </row>
        <row r="417">
          <cell r="R417" t="str">
            <v>DEPRECIATION FURNITURE &amp; OFFICE EQUIPM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E417">
            <v>0</v>
          </cell>
          <cell r="AF417">
            <v>1.047</v>
          </cell>
          <cell r="AG417">
            <v>1.046</v>
          </cell>
          <cell r="AH417">
            <v>1.046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R418" t="str">
            <v>DEPRECIATION  TRANSPORT ASSETS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E418">
            <v>0</v>
          </cell>
          <cell r="AF418">
            <v>1.047</v>
          </cell>
          <cell r="AG418">
            <v>1.046</v>
          </cell>
          <cell r="AH418">
            <v>1.046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R419" t="str">
            <v>ACADDEMIC SERVICES: FORMAL TRAINING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 t="e">
            <v>#N/A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E419">
            <v>0</v>
          </cell>
          <cell r="AF419">
            <v>1.047</v>
          </cell>
          <cell r="AG419">
            <v>1.046</v>
          </cell>
          <cell r="AH419">
            <v>1.046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R420" t="str">
            <v>ACADEMIC SERVICES: FORMAL TRAINING(COST</v>
          </cell>
          <cell r="S420">
            <v>-1141439</v>
          </cell>
          <cell r="T420">
            <v>0</v>
          </cell>
          <cell r="U420">
            <v>0</v>
          </cell>
          <cell r="V420">
            <v>0</v>
          </cell>
          <cell r="W420">
            <v>-1141439</v>
          </cell>
          <cell r="X420" t="e">
            <v>#N/A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E420">
            <v>-1141439</v>
          </cell>
          <cell r="AF420">
            <v>1.047</v>
          </cell>
          <cell r="AG420">
            <v>1.046</v>
          </cell>
          <cell r="AH420">
            <v>1.046</v>
          </cell>
          <cell r="AI420">
            <v>-1141439</v>
          </cell>
          <cell r="AJ420">
            <v>0</v>
          </cell>
          <cell r="AK420">
            <v>-1141439</v>
          </cell>
          <cell r="AL420">
            <v>-1141439</v>
          </cell>
        </row>
        <row r="421">
          <cell r="R421" t="str">
            <v>MS: SAL &amp; ALL: BASIC SALARY &amp; WAGES</v>
          </cell>
          <cell r="S421">
            <v>6785381</v>
          </cell>
          <cell r="T421">
            <v>591197</v>
          </cell>
          <cell r="U421">
            <v>0</v>
          </cell>
          <cell r="V421">
            <v>2992821.11</v>
          </cell>
          <cell r="W421">
            <v>3792559.89</v>
          </cell>
          <cell r="X421">
            <v>0</v>
          </cell>
          <cell r="Z421">
            <v>44.1</v>
          </cell>
          <cell r="AA421">
            <v>2992821.11</v>
          </cell>
          <cell r="AB421">
            <v>748205.2775</v>
          </cell>
          <cell r="AC421">
            <v>8978463.33</v>
          </cell>
          <cell r="AE421">
            <v>6785381</v>
          </cell>
          <cell r="AF421">
            <v>1.053</v>
          </cell>
          <cell r="AG421">
            <v>1.049</v>
          </cell>
          <cell r="AH421">
            <v>1.047</v>
          </cell>
          <cell r="AI421">
            <v>6785381</v>
          </cell>
          <cell r="AJ421">
            <v>0</v>
          </cell>
          <cell r="AK421">
            <v>6785381</v>
          </cell>
          <cell r="AL421">
            <v>6176309.200358572</v>
          </cell>
        </row>
        <row r="422">
          <cell r="R422" t="str">
            <v>MS: ALL - CELLULAR &amp; TELEPHONE</v>
          </cell>
          <cell r="S422">
            <v>18864</v>
          </cell>
          <cell r="T422">
            <v>1500</v>
          </cell>
          <cell r="U422">
            <v>0</v>
          </cell>
          <cell r="V422">
            <v>6000</v>
          </cell>
          <cell r="W422">
            <v>12864</v>
          </cell>
          <cell r="X422">
            <v>0</v>
          </cell>
          <cell r="Z422">
            <v>31.8</v>
          </cell>
          <cell r="AA422">
            <v>6000</v>
          </cell>
          <cell r="AB422">
            <v>1500</v>
          </cell>
          <cell r="AC422">
            <v>18000</v>
          </cell>
          <cell r="AE422">
            <v>18864</v>
          </cell>
          <cell r="AF422">
            <v>1.053</v>
          </cell>
          <cell r="AG422">
            <v>1.049</v>
          </cell>
          <cell r="AH422">
            <v>1.047</v>
          </cell>
          <cell r="AI422">
            <v>18864</v>
          </cell>
          <cell r="AJ422">
            <v>0</v>
          </cell>
          <cell r="AK422">
            <v>18864</v>
          </cell>
          <cell r="AL422">
            <v>17476.427246577816</v>
          </cell>
        </row>
        <row r="423">
          <cell r="R423" t="str">
            <v>MS: HB &amp; INC: HOUSING BENEFITS</v>
          </cell>
          <cell r="S423">
            <v>181945</v>
          </cell>
          <cell r="T423">
            <v>8094.16</v>
          </cell>
          <cell r="U423">
            <v>0</v>
          </cell>
          <cell r="V423">
            <v>32376.64</v>
          </cell>
          <cell r="W423">
            <v>149568.36</v>
          </cell>
          <cell r="X423">
            <v>0</v>
          </cell>
          <cell r="Z423">
            <v>17.79</v>
          </cell>
          <cell r="AA423">
            <v>32376.64</v>
          </cell>
          <cell r="AB423">
            <v>8094.16</v>
          </cell>
          <cell r="AC423">
            <v>97129.92</v>
          </cell>
          <cell r="AE423">
            <v>181945</v>
          </cell>
          <cell r="AF423">
            <v>1.053</v>
          </cell>
          <cell r="AG423">
            <v>1.049</v>
          </cell>
          <cell r="AH423">
            <v>1.047</v>
          </cell>
          <cell r="AI423">
            <v>181945</v>
          </cell>
          <cell r="AJ423">
            <v>0</v>
          </cell>
          <cell r="AK423">
            <v>181945</v>
          </cell>
          <cell r="AL423">
            <v>165032.9317368237</v>
          </cell>
        </row>
        <row r="424">
          <cell r="R424" t="str">
            <v>MS: ALL - LEAVE PAY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E424">
            <v>0</v>
          </cell>
          <cell r="AF424">
            <v>1.047</v>
          </cell>
          <cell r="AG424">
            <v>1.046</v>
          </cell>
          <cell r="AH424">
            <v>1.046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</row>
        <row r="425">
          <cell r="R425" t="str">
            <v>MS: ALL - TRAVEL OR MOTOR VEHICLE (SUBS</v>
          </cell>
          <cell r="S425">
            <v>51228</v>
          </cell>
          <cell r="T425">
            <v>60902.9</v>
          </cell>
          <cell r="U425">
            <v>0</v>
          </cell>
          <cell r="V425">
            <v>247125.7</v>
          </cell>
          <cell r="W425">
            <v>-195897.7</v>
          </cell>
          <cell r="X425">
            <v>0</v>
          </cell>
          <cell r="Z425">
            <v>482.4</v>
          </cell>
          <cell r="AA425">
            <v>247125.7</v>
          </cell>
          <cell r="AB425">
            <v>61781.425</v>
          </cell>
          <cell r="AC425">
            <v>741377.1000000001</v>
          </cell>
          <cell r="AE425">
            <v>51228</v>
          </cell>
          <cell r="AF425">
            <v>1.053</v>
          </cell>
          <cell r="AG425">
            <v>1.049</v>
          </cell>
          <cell r="AH425">
            <v>1.047</v>
          </cell>
          <cell r="AI425">
            <v>51228</v>
          </cell>
          <cell r="AJ425">
            <v>0</v>
          </cell>
          <cell r="AK425">
            <v>51228</v>
          </cell>
          <cell r="AL425">
            <v>617139.2498826535</v>
          </cell>
        </row>
        <row r="426">
          <cell r="R426" t="str">
            <v>MS: OVERTIME - STRUCTURED</v>
          </cell>
          <cell r="S426">
            <v>173464</v>
          </cell>
          <cell r="T426">
            <v>32815.58</v>
          </cell>
          <cell r="U426">
            <v>0</v>
          </cell>
          <cell r="V426">
            <v>153052.41</v>
          </cell>
          <cell r="W426">
            <v>20411.59</v>
          </cell>
          <cell r="X426">
            <v>0</v>
          </cell>
          <cell r="Z426">
            <v>88.23</v>
          </cell>
          <cell r="AA426">
            <v>153052.41</v>
          </cell>
          <cell r="AB426">
            <v>38263.1025</v>
          </cell>
          <cell r="AC426">
            <v>459157.23</v>
          </cell>
          <cell r="AE426">
            <v>173464</v>
          </cell>
          <cell r="AF426">
            <v>1.053</v>
          </cell>
          <cell r="AG426">
            <v>1.049</v>
          </cell>
          <cell r="AH426">
            <v>1.047</v>
          </cell>
          <cell r="AI426">
            <v>173464</v>
          </cell>
          <cell r="AJ426">
            <v>0</v>
          </cell>
          <cell r="AK426">
            <v>173464</v>
          </cell>
          <cell r="AL426">
            <v>138771.2</v>
          </cell>
        </row>
        <row r="427">
          <cell r="R427" t="str">
            <v>MS: OVERTIME - NIGHT SHIFT</v>
          </cell>
          <cell r="S427">
            <v>15000</v>
          </cell>
          <cell r="T427">
            <v>2773</v>
          </cell>
          <cell r="U427">
            <v>0</v>
          </cell>
          <cell r="V427">
            <v>9162.34</v>
          </cell>
          <cell r="W427">
            <v>5837.66</v>
          </cell>
          <cell r="X427">
            <v>0</v>
          </cell>
          <cell r="Z427">
            <v>61.08</v>
          </cell>
          <cell r="AA427">
            <v>9162.34</v>
          </cell>
          <cell r="AB427">
            <v>2290.585</v>
          </cell>
          <cell r="AC427">
            <v>27487.02</v>
          </cell>
          <cell r="AE427">
            <v>15000</v>
          </cell>
          <cell r="AF427">
            <v>1.053</v>
          </cell>
          <cell r="AG427">
            <v>1.049</v>
          </cell>
          <cell r="AH427">
            <v>1.047</v>
          </cell>
          <cell r="AI427">
            <v>15000</v>
          </cell>
          <cell r="AJ427">
            <v>0</v>
          </cell>
          <cell r="AK427">
            <v>15000</v>
          </cell>
          <cell r="AL427">
            <v>15794.999999999998</v>
          </cell>
        </row>
        <row r="428">
          <cell r="R428" t="str">
            <v>MS: SRB - ACTING ALLOWANCE</v>
          </cell>
          <cell r="S428">
            <v>0</v>
          </cell>
          <cell r="T428">
            <v>1479</v>
          </cell>
          <cell r="U428">
            <v>0</v>
          </cell>
          <cell r="V428">
            <v>5916</v>
          </cell>
          <cell r="W428">
            <v>-5916</v>
          </cell>
          <cell r="X428">
            <v>0</v>
          </cell>
          <cell r="Z428">
            <v>0</v>
          </cell>
          <cell r="AA428">
            <v>5916</v>
          </cell>
          <cell r="AB428">
            <v>1479</v>
          </cell>
          <cell r="AC428">
            <v>17748</v>
          </cell>
          <cell r="AE428">
            <v>0</v>
          </cell>
          <cell r="AF428">
            <v>1.047</v>
          </cell>
          <cell r="AG428">
            <v>1.046</v>
          </cell>
          <cell r="AH428">
            <v>1.046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</row>
        <row r="429">
          <cell r="R429" t="str">
            <v>MS: SRB - ANNUAL BONUS</v>
          </cell>
          <cell r="S429">
            <v>565448</v>
          </cell>
          <cell r="T429">
            <v>0</v>
          </cell>
          <cell r="U429">
            <v>0</v>
          </cell>
          <cell r="V429">
            <v>160636</v>
          </cell>
          <cell r="W429">
            <v>404812</v>
          </cell>
          <cell r="X429">
            <v>0</v>
          </cell>
          <cell r="Z429">
            <v>28.4</v>
          </cell>
          <cell r="AA429">
            <v>160636</v>
          </cell>
          <cell r="AB429">
            <v>40159</v>
          </cell>
          <cell r="AC429">
            <v>481908</v>
          </cell>
          <cell r="AE429">
            <v>565448</v>
          </cell>
          <cell r="AF429">
            <v>1.053</v>
          </cell>
          <cell r="AG429">
            <v>1.049</v>
          </cell>
          <cell r="AH429">
            <v>1.047</v>
          </cell>
          <cell r="AI429">
            <v>565448</v>
          </cell>
          <cell r="AJ429">
            <v>0</v>
          </cell>
          <cell r="AK429">
            <v>565448</v>
          </cell>
          <cell r="AL429">
            <v>448165.5003112416</v>
          </cell>
        </row>
        <row r="430">
          <cell r="R430" t="str">
            <v>MS: SRB - STANDBY ALLOWANCE</v>
          </cell>
          <cell r="S430">
            <v>30106</v>
          </cell>
          <cell r="T430">
            <v>6282.57</v>
          </cell>
          <cell r="U430">
            <v>0</v>
          </cell>
          <cell r="V430">
            <v>31827.3</v>
          </cell>
          <cell r="W430">
            <v>-1721.3</v>
          </cell>
          <cell r="X430">
            <v>0</v>
          </cell>
          <cell r="Z430">
            <v>105.71</v>
          </cell>
          <cell r="AA430">
            <v>31827.3</v>
          </cell>
          <cell r="AB430">
            <v>7956.825</v>
          </cell>
          <cell r="AC430">
            <v>95481.9</v>
          </cell>
          <cell r="AE430">
            <v>30106</v>
          </cell>
          <cell r="AF430">
            <v>1.053</v>
          </cell>
          <cell r="AG430">
            <v>1.049</v>
          </cell>
          <cell r="AH430">
            <v>1.047</v>
          </cell>
          <cell r="AI430">
            <v>30106</v>
          </cell>
          <cell r="AJ430">
            <v>0</v>
          </cell>
          <cell r="AK430">
            <v>30106</v>
          </cell>
          <cell r="AL430">
            <v>31701.618</v>
          </cell>
        </row>
        <row r="431">
          <cell r="R431" t="str">
            <v>MS: SOC CONTR - BARGAINING COUNCIL</v>
          </cell>
          <cell r="S431">
            <v>1943</v>
          </cell>
          <cell r="T431">
            <v>151.2</v>
          </cell>
          <cell r="U431">
            <v>0</v>
          </cell>
          <cell r="V431">
            <v>853.2</v>
          </cell>
          <cell r="W431">
            <v>1089.8</v>
          </cell>
          <cell r="X431">
            <v>0</v>
          </cell>
          <cell r="Z431">
            <v>43.91</v>
          </cell>
          <cell r="AA431">
            <v>853.2</v>
          </cell>
          <cell r="AB431">
            <v>213.3</v>
          </cell>
          <cell r="AC431">
            <v>2559.6000000000004</v>
          </cell>
          <cell r="AE431">
            <v>1943</v>
          </cell>
          <cell r="AF431">
            <v>1.053</v>
          </cell>
          <cell r="AG431">
            <v>1.049</v>
          </cell>
          <cell r="AH431">
            <v>1.047</v>
          </cell>
          <cell r="AI431">
            <v>1943</v>
          </cell>
          <cell r="AJ431">
            <v>0</v>
          </cell>
          <cell r="AK431">
            <v>1943</v>
          </cell>
          <cell r="AL431">
            <v>1762.0122315049678</v>
          </cell>
        </row>
        <row r="432">
          <cell r="R432" t="str">
            <v>MS: SOC CONTR - GROUP LIFE INSURANCE</v>
          </cell>
          <cell r="S432">
            <v>115351</v>
          </cell>
          <cell r="T432">
            <v>6115.38</v>
          </cell>
          <cell r="U432">
            <v>0</v>
          </cell>
          <cell r="V432">
            <v>25848.19</v>
          </cell>
          <cell r="W432">
            <v>89502.81</v>
          </cell>
          <cell r="X432">
            <v>0</v>
          </cell>
          <cell r="Z432">
            <v>22.4</v>
          </cell>
          <cell r="AA432">
            <v>25848.19</v>
          </cell>
          <cell r="AB432">
            <v>6462.0475</v>
          </cell>
          <cell r="AC432">
            <v>77544.56999999999</v>
          </cell>
          <cell r="AE432">
            <v>115351</v>
          </cell>
          <cell r="AF432">
            <v>1.053</v>
          </cell>
          <cell r="AG432">
            <v>1.049</v>
          </cell>
          <cell r="AH432">
            <v>1.047</v>
          </cell>
          <cell r="AI432">
            <v>115351</v>
          </cell>
          <cell r="AJ432">
            <v>0</v>
          </cell>
          <cell r="AK432">
            <v>115351</v>
          </cell>
          <cell r="AL432">
            <v>108085.41100627504</v>
          </cell>
        </row>
        <row r="433">
          <cell r="R433" t="str">
            <v>MS: SOC CONTR - MEDICAL</v>
          </cell>
          <cell r="S433">
            <v>900401</v>
          </cell>
          <cell r="T433">
            <v>52354.8</v>
          </cell>
          <cell r="U433">
            <v>0</v>
          </cell>
          <cell r="V433">
            <v>211924.2</v>
          </cell>
          <cell r="W433">
            <v>688476.8</v>
          </cell>
          <cell r="X433">
            <v>0</v>
          </cell>
          <cell r="Z433">
            <v>23.53</v>
          </cell>
          <cell r="AA433">
            <v>211924.2</v>
          </cell>
          <cell r="AB433">
            <v>52981.05</v>
          </cell>
          <cell r="AC433">
            <v>635772.6000000001</v>
          </cell>
          <cell r="AE433">
            <v>900401</v>
          </cell>
          <cell r="AF433">
            <v>1.053</v>
          </cell>
          <cell r="AG433">
            <v>1.049</v>
          </cell>
          <cell r="AH433">
            <v>1.047</v>
          </cell>
          <cell r="AI433">
            <v>900401</v>
          </cell>
          <cell r="AJ433">
            <v>0</v>
          </cell>
          <cell r="AK433">
            <v>900401</v>
          </cell>
          <cell r="AL433">
            <v>816708.3980870746</v>
          </cell>
        </row>
        <row r="434">
          <cell r="R434" t="str">
            <v>MS: SOC CONTR - PENSION</v>
          </cell>
          <cell r="S434">
            <v>1226118</v>
          </cell>
          <cell r="T434">
            <v>110074.43</v>
          </cell>
          <cell r="U434">
            <v>0</v>
          </cell>
          <cell r="V434">
            <v>453829.07</v>
          </cell>
          <cell r="W434">
            <v>772288.93</v>
          </cell>
          <cell r="X434">
            <v>0</v>
          </cell>
          <cell r="Z434">
            <v>37.01</v>
          </cell>
          <cell r="AA434">
            <v>453829.07</v>
          </cell>
          <cell r="AB434">
            <v>113457.2675</v>
          </cell>
          <cell r="AC434">
            <v>1361487.21</v>
          </cell>
          <cell r="AE434">
            <v>1226118</v>
          </cell>
          <cell r="AF434">
            <v>1.053</v>
          </cell>
          <cell r="AG434">
            <v>1.049</v>
          </cell>
          <cell r="AH434">
            <v>1.047</v>
          </cell>
          <cell r="AI434">
            <v>1226118</v>
          </cell>
          <cell r="AJ434">
            <v>0</v>
          </cell>
          <cell r="AK434">
            <v>1226118</v>
          </cell>
          <cell r="AL434">
            <v>1116059.0725047942</v>
          </cell>
        </row>
        <row r="435">
          <cell r="R435" t="str">
            <v>MS: SOC CONTR - UNEMPLOYMENT INSUR FUND</v>
          </cell>
          <cell r="S435">
            <v>33412</v>
          </cell>
          <cell r="T435">
            <v>2479.68</v>
          </cell>
          <cell r="U435">
            <v>0</v>
          </cell>
          <cell r="V435">
            <v>13992.48</v>
          </cell>
          <cell r="W435">
            <v>19419.52</v>
          </cell>
          <cell r="X435">
            <v>0</v>
          </cell>
          <cell r="Z435">
            <v>41.87</v>
          </cell>
          <cell r="AA435">
            <v>13992.48</v>
          </cell>
          <cell r="AB435">
            <v>3498.12</v>
          </cell>
          <cell r="AC435">
            <v>41977.44</v>
          </cell>
          <cell r="AE435">
            <v>33412</v>
          </cell>
          <cell r="AF435">
            <v>1.053</v>
          </cell>
          <cell r="AG435">
            <v>1.049</v>
          </cell>
          <cell r="AH435">
            <v>1.047</v>
          </cell>
          <cell r="AI435">
            <v>33412</v>
          </cell>
          <cell r="AJ435">
            <v>0</v>
          </cell>
          <cell r="AK435">
            <v>33412</v>
          </cell>
          <cell r="AL435">
            <v>28890.631409862723</v>
          </cell>
        </row>
        <row r="436">
          <cell r="R436" t="str">
            <v>OS: CATERING SERVICES(REFRESHMENTS)</v>
          </cell>
          <cell r="S436">
            <v>10000</v>
          </cell>
          <cell r="T436">
            <v>4519.22</v>
          </cell>
          <cell r="U436">
            <v>0</v>
          </cell>
          <cell r="V436">
            <v>4519.22</v>
          </cell>
          <cell r="W436">
            <v>5480.78</v>
          </cell>
          <cell r="X436">
            <v>3929.75</v>
          </cell>
          <cell r="Z436">
            <v>45.19</v>
          </cell>
          <cell r="AA436">
            <v>4519.22</v>
          </cell>
          <cell r="AB436">
            <v>1129.805</v>
          </cell>
          <cell r="AC436">
            <v>13557.66</v>
          </cell>
          <cell r="AD436">
            <v>7480.78</v>
          </cell>
          <cell r="AE436">
            <v>17480.78</v>
          </cell>
          <cell r="AF436">
            <v>1.047</v>
          </cell>
          <cell r="AG436">
            <v>1.046</v>
          </cell>
          <cell r="AH436">
            <v>1.046</v>
          </cell>
          <cell r="AI436">
            <v>17480.78</v>
          </cell>
          <cell r="AJ436">
            <v>0</v>
          </cell>
          <cell r="AK436">
            <v>15000</v>
          </cell>
          <cell r="AL436">
            <v>15000</v>
          </cell>
        </row>
        <row r="437">
          <cell r="R437" t="str">
            <v>C&amp;PS: B&amp;A HUMAN RESOURCES</v>
          </cell>
          <cell r="S437">
            <v>10000000</v>
          </cell>
          <cell r="T437">
            <v>340733.68</v>
          </cell>
          <cell r="U437">
            <v>177017.39</v>
          </cell>
          <cell r="V437">
            <v>834321.49</v>
          </cell>
          <cell r="W437">
            <v>9165678.51</v>
          </cell>
          <cell r="X437">
            <v>1905045.19</v>
          </cell>
          <cell r="Z437">
            <v>8.34</v>
          </cell>
          <cell r="AA437">
            <v>1011338.88</v>
          </cell>
          <cell r="AB437">
            <v>252834.72</v>
          </cell>
          <cell r="AC437">
            <v>3034016.64</v>
          </cell>
          <cell r="AE437">
            <v>10000000</v>
          </cell>
          <cell r="AF437">
            <v>1.047</v>
          </cell>
          <cell r="AG437">
            <v>1.046</v>
          </cell>
          <cell r="AH437">
            <v>1.046</v>
          </cell>
          <cell r="AI437">
            <v>10000000</v>
          </cell>
          <cell r="AJ437">
            <v>0</v>
          </cell>
          <cell r="AK437">
            <v>6000000</v>
          </cell>
          <cell r="AL437">
            <v>6000000</v>
          </cell>
        </row>
        <row r="438">
          <cell r="R438" t="str">
            <v>C&amp;PS: B&amp;A HUMAN RESOURCES</v>
          </cell>
          <cell r="S438">
            <v>600000</v>
          </cell>
          <cell r="T438">
            <v>0</v>
          </cell>
          <cell r="U438">
            <v>0</v>
          </cell>
          <cell r="V438">
            <v>0</v>
          </cell>
          <cell r="W438">
            <v>600000</v>
          </cell>
          <cell r="X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E438">
            <v>600000</v>
          </cell>
          <cell r="AF438">
            <v>1.047</v>
          </cell>
          <cell r="AG438">
            <v>1.046</v>
          </cell>
          <cell r="AH438">
            <v>1.046</v>
          </cell>
          <cell r="AI438">
            <v>600000</v>
          </cell>
          <cell r="AJ438">
            <v>0</v>
          </cell>
          <cell r="AK438">
            <v>0</v>
          </cell>
          <cell r="AL438">
            <v>0</v>
          </cell>
        </row>
        <row r="439">
          <cell r="R439" t="str">
            <v>OC: ASSETS LESS THAN CAPITAL THRESHOLD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E439">
            <v>0</v>
          </cell>
          <cell r="AF439">
            <v>1.047</v>
          </cell>
          <cell r="AG439">
            <v>1.046</v>
          </cell>
          <cell r="AH439">
            <v>1.046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R440" t="str">
            <v>OC: MUNICIPAL SERVICES</v>
          </cell>
          <cell r="S440">
            <v>0</v>
          </cell>
          <cell r="T440">
            <v>105687</v>
          </cell>
          <cell r="U440">
            <v>0</v>
          </cell>
          <cell r="V440">
            <v>839262.18</v>
          </cell>
          <cell r="W440">
            <v>-839262.18</v>
          </cell>
          <cell r="X440">
            <v>0</v>
          </cell>
          <cell r="Z440">
            <v>0</v>
          </cell>
          <cell r="AA440">
            <v>839262.18</v>
          </cell>
          <cell r="AB440">
            <v>209815.545</v>
          </cell>
          <cell r="AC440">
            <v>2517786.54</v>
          </cell>
          <cell r="AE440">
            <v>0</v>
          </cell>
          <cell r="AF440">
            <v>1.047</v>
          </cell>
          <cell r="AG440">
            <v>1.046</v>
          </cell>
          <cell r="AH440">
            <v>1.046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R441" t="str">
            <v>OC: SKILLS DEVELOPMENT FUND LEVY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E441">
            <v>0</v>
          </cell>
          <cell r="AF441">
            <v>1.047</v>
          </cell>
          <cell r="AG441">
            <v>1.046</v>
          </cell>
          <cell r="AH441">
            <v>1.046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R442" t="str">
            <v>OC: T&amp;S DOM - ACCOMMODATION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E442">
            <v>0</v>
          </cell>
          <cell r="AF442">
            <v>1.047</v>
          </cell>
          <cell r="AG442">
            <v>1.046</v>
          </cell>
          <cell r="AH442">
            <v>1.046</v>
          </cell>
          <cell r="AI442">
            <v>0</v>
          </cell>
          <cell r="AJ442">
            <v>0</v>
          </cell>
          <cell r="AK442">
            <v>50000</v>
          </cell>
          <cell r="AL442">
            <v>50000</v>
          </cell>
        </row>
        <row r="443">
          <cell r="R443" t="str">
            <v>OC: T&amp;S DOM - DAILY ALLOWANCE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E443">
            <v>0</v>
          </cell>
          <cell r="AF443">
            <v>1.047</v>
          </cell>
          <cell r="AG443">
            <v>1.046</v>
          </cell>
          <cell r="AH443">
            <v>1.046</v>
          </cell>
          <cell r="AI443">
            <v>0</v>
          </cell>
          <cell r="AJ443">
            <v>0</v>
          </cell>
          <cell r="AK443">
            <v>25000</v>
          </cell>
          <cell r="AL443">
            <v>25000</v>
          </cell>
        </row>
        <row r="444">
          <cell r="R444" t="str">
            <v>OC: T&amp;S DOM TRP - WITHOUT OPR CAR RENTAL</v>
          </cell>
          <cell r="S444">
            <v>31440</v>
          </cell>
          <cell r="T444">
            <v>0</v>
          </cell>
          <cell r="U444">
            <v>0</v>
          </cell>
          <cell r="V444">
            <v>3160</v>
          </cell>
          <cell r="W444">
            <v>28280</v>
          </cell>
          <cell r="X444">
            <v>0</v>
          </cell>
          <cell r="Z444">
            <v>10.05</v>
          </cell>
          <cell r="AA444">
            <v>3160</v>
          </cell>
          <cell r="AB444">
            <v>790</v>
          </cell>
          <cell r="AC444">
            <v>9480</v>
          </cell>
          <cell r="AE444">
            <v>31440</v>
          </cell>
          <cell r="AF444">
            <v>1.047</v>
          </cell>
          <cell r="AG444">
            <v>1.046</v>
          </cell>
          <cell r="AH444">
            <v>1.046</v>
          </cell>
          <cell r="AI444">
            <v>31440</v>
          </cell>
          <cell r="AJ444">
            <v>0</v>
          </cell>
          <cell r="AK444">
            <v>50000</v>
          </cell>
          <cell r="AL444">
            <v>50000</v>
          </cell>
        </row>
        <row r="445">
          <cell r="R445" t="str">
            <v>OC: T&amp;S DOM PUB TRP - AIR TRANSPORT</v>
          </cell>
          <cell r="S445">
            <v>31440</v>
          </cell>
          <cell r="T445">
            <v>0</v>
          </cell>
          <cell r="U445">
            <v>0</v>
          </cell>
          <cell r="V445">
            <v>0</v>
          </cell>
          <cell r="W445">
            <v>31440</v>
          </cell>
          <cell r="X445">
            <v>6000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E445">
            <v>31440</v>
          </cell>
          <cell r="AF445">
            <v>1.047</v>
          </cell>
          <cell r="AG445">
            <v>1.046</v>
          </cell>
          <cell r="AH445">
            <v>1.046</v>
          </cell>
          <cell r="AI445">
            <v>31440</v>
          </cell>
          <cell r="AJ445">
            <v>0</v>
          </cell>
          <cell r="AK445">
            <v>50000</v>
          </cell>
          <cell r="AL445">
            <v>50000</v>
          </cell>
        </row>
        <row r="446">
          <cell r="R446" t="str">
            <v>OC: UNIFORM &amp; PROTECTIVE CLOTHING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63000</v>
          </cell>
          <cell r="AE446">
            <v>63000</v>
          </cell>
          <cell r="AF446">
            <v>1.047</v>
          </cell>
          <cell r="AG446">
            <v>1.046</v>
          </cell>
          <cell r="AH446">
            <v>1.046</v>
          </cell>
          <cell r="AI446">
            <v>63000</v>
          </cell>
          <cell r="AJ446">
            <v>0</v>
          </cell>
          <cell r="AK446">
            <v>65000</v>
          </cell>
          <cell r="AL446">
            <v>65000</v>
          </cell>
        </row>
        <row r="447">
          <cell r="R447" t="str">
            <v>INVENTORY - MATERIALS &amp; SUPPLIES(PRINT&amp;</v>
          </cell>
          <cell r="S447">
            <v>30000</v>
          </cell>
          <cell r="T447">
            <v>2340</v>
          </cell>
          <cell r="U447">
            <v>5607.75</v>
          </cell>
          <cell r="V447">
            <v>14516.95</v>
          </cell>
          <cell r="W447">
            <v>15483.05</v>
          </cell>
          <cell r="X447">
            <v>6000</v>
          </cell>
          <cell r="Y447">
            <v>9483.05</v>
          </cell>
          <cell r="Z447">
            <v>48.38</v>
          </cell>
          <cell r="AA447">
            <v>20124.7</v>
          </cell>
          <cell r="AB447">
            <v>5031.175</v>
          </cell>
          <cell r="AC447">
            <v>60374.100000000006</v>
          </cell>
          <cell r="AD447">
            <v>11375</v>
          </cell>
          <cell r="AE447">
            <v>41375</v>
          </cell>
          <cell r="AF447">
            <v>1.047</v>
          </cell>
          <cell r="AG447">
            <v>1.046</v>
          </cell>
          <cell r="AH447">
            <v>1.046</v>
          </cell>
          <cell r="AI447">
            <v>41375</v>
          </cell>
          <cell r="AJ447">
            <v>0</v>
          </cell>
          <cell r="AK447">
            <v>46000</v>
          </cell>
          <cell r="AL447">
            <v>46000</v>
          </cell>
        </row>
        <row r="448">
          <cell r="R448" t="str">
            <v>INVENTORY - MATERIALS &amp; SUPPLIES(STOCK &amp;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250000</v>
          </cell>
          <cell r="AE448">
            <v>250000</v>
          </cell>
          <cell r="AF448">
            <v>1.047</v>
          </cell>
          <cell r="AG448">
            <v>1.046</v>
          </cell>
          <cell r="AH448">
            <v>1.046</v>
          </cell>
          <cell r="AI448">
            <v>250000</v>
          </cell>
          <cell r="AJ448">
            <v>0</v>
          </cell>
          <cell r="AK448">
            <v>250000</v>
          </cell>
          <cell r="AL448">
            <v>250000</v>
          </cell>
        </row>
        <row r="449">
          <cell r="R449" t="str">
            <v>DEPRECIATION FURNITURE &amp; OFFICE EQUIPM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E449">
            <v>0</v>
          </cell>
          <cell r="AF449">
            <v>1.047</v>
          </cell>
          <cell r="AG449">
            <v>1.046</v>
          </cell>
          <cell r="AH449">
            <v>1.046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R450" t="str">
            <v>DEPRECIATION COMMUNITY HALLS</v>
          </cell>
          <cell r="S450">
            <v>1715425</v>
          </cell>
          <cell r="T450">
            <v>297167.6</v>
          </cell>
          <cell r="U450">
            <v>0</v>
          </cell>
          <cell r="V450">
            <v>1188332.06</v>
          </cell>
          <cell r="W450">
            <v>527092.94</v>
          </cell>
          <cell r="X450">
            <v>0</v>
          </cell>
          <cell r="Z450">
            <v>69.27</v>
          </cell>
          <cell r="AA450">
            <v>1188332.06</v>
          </cell>
          <cell r="AB450">
            <v>297083.015</v>
          </cell>
          <cell r="AC450">
            <v>3564996.18</v>
          </cell>
          <cell r="AE450">
            <v>1715425</v>
          </cell>
          <cell r="AF450">
            <v>1.047</v>
          </cell>
          <cell r="AG450">
            <v>1.046</v>
          </cell>
          <cell r="AH450">
            <v>1.046</v>
          </cell>
          <cell r="AI450">
            <v>1715425</v>
          </cell>
          <cell r="AJ450">
            <v>0</v>
          </cell>
          <cell r="AK450">
            <v>1715425</v>
          </cell>
          <cell r="AL450">
            <v>1715425</v>
          </cell>
        </row>
        <row r="451">
          <cell r="R451" t="str">
            <v>PPE COMMUNITY ASSETS - GAINS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E451">
            <v>0</v>
          </cell>
          <cell r="AF451">
            <v>1.047</v>
          </cell>
          <cell r="AG451">
            <v>1.046</v>
          </cell>
          <cell r="AH451">
            <v>1.046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R452" t="str">
            <v>PPE COMMUNITY ASSETS - LOSSES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E452">
            <v>0</v>
          </cell>
          <cell r="AF452">
            <v>1.047</v>
          </cell>
          <cell r="AG452">
            <v>1.046</v>
          </cell>
          <cell r="AH452">
            <v>1.046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R453" t="str">
            <v>PPE OTHER - ASSETS - LOSSES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E453">
            <v>0</v>
          </cell>
          <cell r="AF453">
            <v>1.047</v>
          </cell>
          <cell r="AG453">
            <v>1.046</v>
          </cell>
          <cell r="AH453">
            <v>1.046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R454" t="str">
            <v>IL: NON SPECIFIC ACCOUNTS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E454">
            <v>0</v>
          </cell>
          <cell r="AF454">
            <v>1.047</v>
          </cell>
          <cell r="AG454">
            <v>1.046</v>
          </cell>
          <cell r="AH454">
            <v>1.046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R455" t="str">
            <v>TRAINING &amp; DEVELOPMENT</v>
          </cell>
          <cell r="S455">
            <v>574174</v>
          </cell>
          <cell r="T455">
            <v>0</v>
          </cell>
          <cell r="U455">
            <v>0</v>
          </cell>
          <cell r="V455">
            <v>0</v>
          </cell>
          <cell r="W455">
            <v>574174</v>
          </cell>
          <cell r="X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225826</v>
          </cell>
          <cell r="AE455">
            <v>574174</v>
          </cell>
          <cell r="AF455">
            <v>1.047</v>
          </cell>
          <cell r="AG455">
            <v>1.046</v>
          </cell>
          <cell r="AH455">
            <v>1.046</v>
          </cell>
          <cell r="AI455">
            <v>800000</v>
          </cell>
          <cell r="AJ455">
            <v>-225826</v>
          </cell>
          <cell r="AK455">
            <v>1000000</v>
          </cell>
          <cell r="AL455">
            <v>1000000</v>
          </cell>
        </row>
        <row r="456">
          <cell r="R456" t="str">
            <v>SM D12: SAL &amp; ALL -  BASIC SALARY</v>
          </cell>
          <cell r="S456">
            <v>1341534</v>
          </cell>
          <cell r="T456">
            <v>75356</v>
          </cell>
          <cell r="U456">
            <v>0</v>
          </cell>
          <cell r="V456">
            <v>301424</v>
          </cell>
          <cell r="W456">
            <v>1040110</v>
          </cell>
          <cell r="X456">
            <v>0</v>
          </cell>
          <cell r="Z456">
            <v>22.46</v>
          </cell>
          <cell r="AA456">
            <v>301424</v>
          </cell>
          <cell r="AB456">
            <v>75356</v>
          </cell>
          <cell r="AC456">
            <v>904272</v>
          </cell>
          <cell r="AE456">
            <v>1341534</v>
          </cell>
          <cell r="AF456">
            <v>1.053</v>
          </cell>
          <cell r="AG456">
            <v>1.049</v>
          </cell>
          <cell r="AH456">
            <v>1.047</v>
          </cell>
          <cell r="AI456">
            <v>1341534</v>
          </cell>
          <cell r="AJ456">
            <v>0</v>
          </cell>
          <cell r="AK456">
            <v>1341534</v>
          </cell>
          <cell r="AL456">
            <v>1288163.331</v>
          </cell>
        </row>
        <row r="457">
          <cell r="R457" t="str">
            <v>SM D12: ALLOW - CELLULAR &amp; TELEPHONE</v>
          </cell>
          <cell r="S457">
            <v>15091</v>
          </cell>
          <cell r="T457">
            <v>1200</v>
          </cell>
          <cell r="U457">
            <v>0</v>
          </cell>
          <cell r="V457">
            <v>4800</v>
          </cell>
          <cell r="W457">
            <v>10291</v>
          </cell>
          <cell r="X457">
            <v>0</v>
          </cell>
          <cell r="Z457">
            <v>31.8</v>
          </cell>
          <cell r="AA457">
            <v>4800</v>
          </cell>
          <cell r="AB457">
            <v>1200</v>
          </cell>
          <cell r="AC457">
            <v>14400</v>
          </cell>
          <cell r="AE457">
            <v>15091</v>
          </cell>
          <cell r="AF457">
            <v>1.053</v>
          </cell>
          <cell r="AG457">
            <v>1.049</v>
          </cell>
          <cell r="AH457">
            <v>1.047</v>
          </cell>
          <cell r="AI457">
            <v>15091</v>
          </cell>
          <cell r="AJ457">
            <v>0</v>
          </cell>
          <cell r="AK457">
            <v>15091</v>
          </cell>
          <cell r="AL457">
            <v>15163.2</v>
          </cell>
        </row>
        <row r="458">
          <cell r="R458" t="str">
            <v>SM D12: ALLOW - TRAVEL OR MOTOR VEHICLE</v>
          </cell>
          <cell r="S458">
            <v>0</v>
          </cell>
          <cell r="T458">
            <v>26400</v>
          </cell>
          <cell r="U458">
            <v>0</v>
          </cell>
          <cell r="V458">
            <v>105600</v>
          </cell>
          <cell r="W458">
            <v>-105600</v>
          </cell>
          <cell r="X458">
            <v>0</v>
          </cell>
          <cell r="Z458">
            <v>0</v>
          </cell>
          <cell r="AA458">
            <v>105600</v>
          </cell>
          <cell r="AB458">
            <v>26400</v>
          </cell>
          <cell r="AC458">
            <v>316800</v>
          </cell>
          <cell r="AE458">
            <v>0</v>
          </cell>
          <cell r="AF458">
            <v>1.053</v>
          </cell>
          <cell r="AG458">
            <v>1.049</v>
          </cell>
          <cell r="AH458">
            <v>1.047</v>
          </cell>
          <cell r="AI458">
            <v>0</v>
          </cell>
          <cell r="AJ458">
            <v>0</v>
          </cell>
          <cell r="AK458">
            <v>0</v>
          </cell>
          <cell r="AL458">
            <v>333590.4</v>
          </cell>
        </row>
        <row r="459">
          <cell r="R459" t="str">
            <v>SM D11: SOC CONTR: UIF</v>
          </cell>
          <cell r="S459">
            <v>0</v>
          </cell>
          <cell r="T459">
            <v>177.12</v>
          </cell>
          <cell r="U459">
            <v>0</v>
          </cell>
          <cell r="V459">
            <v>708.48</v>
          </cell>
          <cell r="W459">
            <v>-708.48</v>
          </cell>
          <cell r="X459">
            <v>0</v>
          </cell>
          <cell r="Z459">
            <v>0</v>
          </cell>
          <cell r="AA459">
            <v>708.48</v>
          </cell>
          <cell r="AB459">
            <v>177.12</v>
          </cell>
          <cell r="AC459">
            <v>2125.44</v>
          </cell>
          <cell r="AE459">
            <v>0</v>
          </cell>
          <cell r="AF459">
            <v>1.053</v>
          </cell>
          <cell r="AG459">
            <v>1.049</v>
          </cell>
          <cell r="AH459">
            <v>1.047</v>
          </cell>
          <cell r="AI459">
            <v>0</v>
          </cell>
          <cell r="AJ459">
            <v>0</v>
          </cell>
          <cell r="AK459">
            <v>0</v>
          </cell>
          <cell r="AL459">
            <v>2238.08832</v>
          </cell>
        </row>
        <row r="460">
          <cell r="R460" t="str">
            <v>MS: SAL &amp; ALL: BASIC SALARY &amp; WAGES</v>
          </cell>
          <cell r="S460">
            <v>0</v>
          </cell>
          <cell r="T460">
            <v>19138.31</v>
          </cell>
          <cell r="U460">
            <v>0</v>
          </cell>
          <cell r="V460">
            <v>148095.29</v>
          </cell>
          <cell r="W460">
            <v>-148095.29</v>
          </cell>
          <cell r="X460">
            <v>0</v>
          </cell>
          <cell r="Z460">
            <v>0</v>
          </cell>
          <cell r="AA460">
            <v>148095.29</v>
          </cell>
          <cell r="AB460">
            <v>37023.8225</v>
          </cell>
          <cell r="AC460">
            <v>444285.87</v>
          </cell>
          <cell r="AE460">
            <v>0</v>
          </cell>
          <cell r="AF460">
            <v>1.053</v>
          </cell>
          <cell r="AG460">
            <v>1.049</v>
          </cell>
          <cell r="AH460">
            <v>1.047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R461" t="str">
            <v>MS: ALL - CELLULAR &amp; TELEPHONE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E461">
            <v>0</v>
          </cell>
          <cell r="AF461">
            <v>1.053</v>
          </cell>
          <cell r="AG461">
            <v>1.049</v>
          </cell>
          <cell r="AH461">
            <v>1.047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</row>
        <row r="462">
          <cell r="R462" t="str">
            <v>MS: HB &amp; INC: HOUSING BENEFITS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E462">
            <v>0</v>
          </cell>
          <cell r="AF462">
            <v>1.053</v>
          </cell>
          <cell r="AG462">
            <v>1.049</v>
          </cell>
          <cell r="AH462">
            <v>1.047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</row>
        <row r="463">
          <cell r="R463" t="str">
            <v>MS: ALL - TRAVEL OR MOTOR VEHICLE (SUBS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E463">
            <v>0</v>
          </cell>
          <cell r="AF463">
            <v>1.053</v>
          </cell>
          <cell r="AG463">
            <v>1.049</v>
          </cell>
          <cell r="AH463">
            <v>1.047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</row>
        <row r="464">
          <cell r="R464" t="str">
            <v>MS: OVERTIME - STRUCTURED</v>
          </cell>
          <cell r="S464">
            <v>239790</v>
          </cell>
          <cell r="T464">
            <v>0</v>
          </cell>
          <cell r="U464">
            <v>0</v>
          </cell>
          <cell r="V464">
            <v>50396.93</v>
          </cell>
          <cell r="W464">
            <v>189393.07</v>
          </cell>
          <cell r="X464">
            <v>0</v>
          </cell>
          <cell r="Z464">
            <v>21.01</v>
          </cell>
          <cell r="AA464">
            <v>50396.93</v>
          </cell>
          <cell r="AB464">
            <v>12599.2325</v>
          </cell>
          <cell r="AC464">
            <v>151190.79</v>
          </cell>
          <cell r="AE464">
            <v>239790</v>
          </cell>
          <cell r="AF464">
            <v>1.053</v>
          </cell>
          <cell r="AG464">
            <v>1.049</v>
          </cell>
          <cell r="AH464">
            <v>1.047</v>
          </cell>
          <cell r="AI464">
            <v>239790</v>
          </cell>
          <cell r="AJ464">
            <v>0</v>
          </cell>
          <cell r="AK464">
            <v>239790</v>
          </cell>
          <cell r="AL464">
            <v>191832</v>
          </cell>
        </row>
        <row r="465">
          <cell r="R465" t="str">
            <v>MS: PAYMENTS - SHIFT ADD REMUNERATION</v>
          </cell>
          <cell r="S465">
            <v>40339</v>
          </cell>
          <cell r="T465">
            <v>4834.89</v>
          </cell>
          <cell r="U465">
            <v>0</v>
          </cell>
          <cell r="V465">
            <v>19339.56</v>
          </cell>
          <cell r="W465">
            <v>20999.44</v>
          </cell>
          <cell r="X465">
            <v>0</v>
          </cell>
          <cell r="Z465">
            <v>47.94</v>
          </cell>
          <cell r="AA465">
            <v>19339.56</v>
          </cell>
          <cell r="AB465">
            <v>4834.89</v>
          </cell>
          <cell r="AC465">
            <v>58018.68000000001</v>
          </cell>
          <cell r="AE465">
            <v>40339</v>
          </cell>
          <cell r="AF465">
            <v>1.053</v>
          </cell>
          <cell r="AG465">
            <v>1.049</v>
          </cell>
          <cell r="AH465">
            <v>1.047</v>
          </cell>
          <cell r="AI465">
            <v>40339</v>
          </cell>
          <cell r="AJ465">
            <v>0</v>
          </cell>
          <cell r="AK465">
            <v>40339</v>
          </cell>
          <cell r="AL465">
            <v>42476.967</v>
          </cell>
        </row>
        <row r="466">
          <cell r="R466" t="str">
            <v>MS: OVERTIME - NIGHT SHIFT</v>
          </cell>
          <cell r="S466">
            <v>13006</v>
          </cell>
          <cell r="T466">
            <v>0</v>
          </cell>
          <cell r="U466">
            <v>0</v>
          </cell>
          <cell r="V466">
            <v>2959.42</v>
          </cell>
          <cell r="W466">
            <v>10046.58</v>
          </cell>
          <cell r="X466">
            <v>0</v>
          </cell>
          <cell r="Z466">
            <v>22.75</v>
          </cell>
          <cell r="AA466">
            <v>2959.42</v>
          </cell>
          <cell r="AB466">
            <v>739.855</v>
          </cell>
          <cell r="AC466">
            <v>8878.26</v>
          </cell>
          <cell r="AE466">
            <v>13006</v>
          </cell>
          <cell r="AF466">
            <v>1.053</v>
          </cell>
          <cell r="AG466">
            <v>1.049</v>
          </cell>
          <cell r="AH466">
            <v>1.047</v>
          </cell>
          <cell r="AI466">
            <v>13006</v>
          </cell>
          <cell r="AJ466">
            <v>0</v>
          </cell>
          <cell r="AK466">
            <v>13006</v>
          </cell>
          <cell r="AL466">
            <v>13695.318</v>
          </cell>
        </row>
        <row r="467">
          <cell r="R467" t="str">
            <v>MS: SRB - ACTING ALLOWANCE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E467">
            <v>0</v>
          </cell>
          <cell r="AF467">
            <v>1.047</v>
          </cell>
          <cell r="AG467">
            <v>1.046</v>
          </cell>
          <cell r="AH467">
            <v>1.046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</row>
        <row r="468">
          <cell r="R468" t="str">
            <v>MS: SRB - ANNUAL BONUS</v>
          </cell>
          <cell r="S468">
            <v>0</v>
          </cell>
          <cell r="T468">
            <v>0</v>
          </cell>
          <cell r="U468">
            <v>0</v>
          </cell>
          <cell r="V468">
            <v>17907</v>
          </cell>
          <cell r="W468">
            <v>-17907</v>
          </cell>
          <cell r="X468">
            <v>0</v>
          </cell>
          <cell r="Z468">
            <v>0</v>
          </cell>
          <cell r="AA468">
            <v>17907</v>
          </cell>
          <cell r="AB468">
            <v>4476.75</v>
          </cell>
          <cell r="AC468">
            <v>53721</v>
          </cell>
          <cell r="AE468">
            <v>0</v>
          </cell>
          <cell r="AF468">
            <v>1.053</v>
          </cell>
          <cell r="AG468">
            <v>1.049</v>
          </cell>
          <cell r="AH468">
            <v>1.047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</row>
        <row r="469">
          <cell r="R469" t="str">
            <v>MS: SRB - STANDBY ALLOWANCE</v>
          </cell>
          <cell r="S469">
            <v>30479</v>
          </cell>
          <cell r="T469">
            <v>0</v>
          </cell>
          <cell r="U469">
            <v>0</v>
          </cell>
          <cell r="V469">
            <v>5744.06</v>
          </cell>
          <cell r="W469">
            <v>24734.94</v>
          </cell>
          <cell r="X469">
            <v>0</v>
          </cell>
          <cell r="Z469">
            <v>18.84</v>
          </cell>
          <cell r="AA469">
            <v>5744.06</v>
          </cell>
          <cell r="AB469">
            <v>1436.015</v>
          </cell>
          <cell r="AC469">
            <v>17232.18</v>
          </cell>
          <cell r="AE469">
            <v>30479</v>
          </cell>
          <cell r="AF469">
            <v>1.053</v>
          </cell>
          <cell r="AG469">
            <v>1.049</v>
          </cell>
          <cell r="AH469">
            <v>1.047</v>
          </cell>
          <cell r="AI469">
            <v>30479</v>
          </cell>
          <cell r="AJ469">
            <v>0</v>
          </cell>
          <cell r="AK469">
            <v>30479</v>
          </cell>
          <cell r="AL469">
            <v>32094.387</v>
          </cell>
        </row>
        <row r="470">
          <cell r="R470" t="str">
            <v>MS: SOC CONTR - BARGAINING COUNCIL</v>
          </cell>
          <cell r="S470">
            <v>0</v>
          </cell>
          <cell r="T470">
            <v>21.6</v>
          </cell>
          <cell r="U470">
            <v>0</v>
          </cell>
          <cell r="V470">
            <v>108</v>
          </cell>
          <cell r="W470">
            <v>-108</v>
          </cell>
          <cell r="X470">
            <v>0</v>
          </cell>
          <cell r="Z470">
            <v>0</v>
          </cell>
          <cell r="AA470">
            <v>108</v>
          </cell>
          <cell r="AB470">
            <v>27</v>
          </cell>
          <cell r="AC470">
            <v>324</v>
          </cell>
          <cell r="AE470">
            <v>0</v>
          </cell>
          <cell r="AF470">
            <v>1.053</v>
          </cell>
          <cell r="AG470">
            <v>1.049</v>
          </cell>
          <cell r="AH470">
            <v>1.047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</row>
        <row r="471">
          <cell r="R471" t="str">
            <v>MS: SOC CONTR - GROUP LIFE INSURANCE</v>
          </cell>
          <cell r="S471">
            <v>0</v>
          </cell>
          <cell r="T471">
            <v>313.37</v>
          </cell>
          <cell r="U471">
            <v>0</v>
          </cell>
          <cell r="V471">
            <v>1530.34</v>
          </cell>
          <cell r="W471">
            <v>-1530.34</v>
          </cell>
          <cell r="X471">
            <v>0</v>
          </cell>
          <cell r="Z471">
            <v>0</v>
          </cell>
          <cell r="AA471">
            <v>1530.34</v>
          </cell>
          <cell r="AB471">
            <v>382.585</v>
          </cell>
          <cell r="AC471">
            <v>4591.0199999999995</v>
          </cell>
          <cell r="AE471">
            <v>0</v>
          </cell>
          <cell r="AF471">
            <v>1.053</v>
          </cell>
          <cell r="AG471">
            <v>1.049</v>
          </cell>
          <cell r="AH471">
            <v>1.047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R472" t="str">
            <v>MS: SOC CONTR - MEDICAL</v>
          </cell>
          <cell r="S472">
            <v>0</v>
          </cell>
          <cell r="T472">
            <v>3742.8</v>
          </cell>
          <cell r="U472">
            <v>0</v>
          </cell>
          <cell r="V472">
            <v>23734.8</v>
          </cell>
          <cell r="W472">
            <v>-23734.8</v>
          </cell>
          <cell r="X472">
            <v>0</v>
          </cell>
          <cell r="Z472">
            <v>0</v>
          </cell>
          <cell r="AA472">
            <v>23734.8</v>
          </cell>
          <cell r="AB472">
            <v>5933.7</v>
          </cell>
          <cell r="AC472">
            <v>71204.4</v>
          </cell>
          <cell r="AE472">
            <v>0</v>
          </cell>
          <cell r="AF472">
            <v>1.053</v>
          </cell>
          <cell r="AG472">
            <v>1.049</v>
          </cell>
          <cell r="AH472">
            <v>1.047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</row>
        <row r="473">
          <cell r="R473" t="str">
            <v>MS: SOC CONTR - PENSION</v>
          </cell>
          <cell r="S473">
            <v>0</v>
          </cell>
          <cell r="T473">
            <v>3223.26</v>
          </cell>
          <cell r="U473">
            <v>0</v>
          </cell>
          <cell r="V473">
            <v>23663.16</v>
          </cell>
          <cell r="W473">
            <v>-23663.16</v>
          </cell>
          <cell r="X473">
            <v>0</v>
          </cell>
          <cell r="Z473">
            <v>0</v>
          </cell>
          <cell r="AA473">
            <v>23663.16</v>
          </cell>
          <cell r="AB473">
            <v>5915.79</v>
          </cell>
          <cell r="AC473">
            <v>70989.48</v>
          </cell>
          <cell r="AE473">
            <v>0</v>
          </cell>
          <cell r="AF473">
            <v>1.053</v>
          </cell>
          <cell r="AG473">
            <v>1.049</v>
          </cell>
          <cell r="AH473">
            <v>1.047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</row>
        <row r="474">
          <cell r="R474" t="str">
            <v>MS: SOC CONTR - UNEMPLOYMENT INSUR FUND</v>
          </cell>
          <cell r="S474">
            <v>0</v>
          </cell>
          <cell r="T474">
            <v>177.12</v>
          </cell>
          <cell r="U474">
            <v>0</v>
          </cell>
          <cell r="V474">
            <v>1062.72</v>
          </cell>
          <cell r="W474">
            <v>-1062.72</v>
          </cell>
          <cell r="X474">
            <v>0</v>
          </cell>
          <cell r="Z474">
            <v>0</v>
          </cell>
          <cell r="AA474">
            <v>1062.72</v>
          </cell>
          <cell r="AB474">
            <v>265.68</v>
          </cell>
          <cell r="AC474">
            <v>3188.16</v>
          </cell>
          <cell r="AE474">
            <v>0</v>
          </cell>
          <cell r="AF474">
            <v>1.053</v>
          </cell>
          <cell r="AG474">
            <v>1.049</v>
          </cell>
          <cell r="AH474">
            <v>1.047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</row>
        <row r="475">
          <cell r="R475" t="str">
            <v>OS: CATERING SERVICES(REFRESHMENTS)</v>
          </cell>
          <cell r="S475">
            <v>6000</v>
          </cell>
          <cell r="T475">
            <v>3800.84</v>
          </cell>
          <cell r="U475">
            <v>0</v>
          </cell>
          <cell r="V475">
            <v>3800.84</v>
          </cell>
          <cell r="W475">
            <v>2199.16</v>
          </cell>
          <cell r="X475">
            <v>3715.84</v>
          </cell>
          <cell r="Z475">
            <v>63.34</v>
          </cell>
          <cell r="AA475">
            <v>3800.84</v>
          </cell>
          <cell r="AB475">
            <v>950.21</v>
          </cell>
          <cell r="AC475">
            <v>11402.52</v>
          </cell>
          <cell r="AE475">
            <v>6000</v>
          </cell>
          <cell r="AF475">
            <v>1.047</v>
          </cell>
          <cell r="AG475">
            <v>1.046</v>
          </cell>
          <cell r="AH475">
            <v>1.046</v>
          </cell>
          <cell r="AI475">
            <v>6000</v>
          </cell>
          <cell r="AJ475">
            <v>0</v>
          </cell>
          <cell r="AK475">
            <v>6000</v>
          </cell>
          <cell r="AL475">
            <v>6000</v>
          </cell>
        </row>
        <row r="476">
          <cell r="R476" t="str">
            <v>OC: REG FEES NATIONAL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E476">
            <v>0</v>
          </cell>
          <cell r="AF476">
            <v>1.047</v>
          </cell>
          <cell r="AG476">
            <v>1.046</v>
          </cell>
          <cell r="AH476">
            <v>1.046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</row>
        <row r="477">
          <cell r="R477" t="str">
            <v>OC: SKILLS DEVELOPMENT FUND LEVY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E477">
            <v>0</v>
          </cell>
          <cell r="AF477">
            <v>1.047</v>
          </cell>
          <cell r="AG477">
            <v>1.046</v>
          </cell>
          <cell r="AH477">
            <v>1.046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R478" t="str">
            <v>OC: T&amp;S DOM - ACCOMMODATION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E478">
            <v>0</v>
          </cell>
          <cell r="AF478">
            <v>1.047</v>
          </cell>
          <cell r="AG478">
            <v>1.046</v>
          </cell>
          <cell r="AH478">
            <v>1.046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</row>
        <row r="479">
          <cell r="R479" t="str">
            <v>OC: T&amp;S DOM - DAILY ALLOWANCE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E479">
            <v>0</v>
          </cell>
          <cell r="AF479">
            <v>1.047</v>
          </cell>
          <cell r="AG479">
            <v>1.046</v>
          </cell>
          <cell r="AH479">
            <v>1.046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0">
          <cell r="R480" t="str">
            <v>OC: T&amp;S DOM TRP - WITHOUT OPR CAR RENTAL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E480">
            <v>0</v>
          </cell>
          <cell r="AF480">
            <v>1.047</v>
          </cell>
          <cell r="AG480">
            <v>1.046</v>
          </cell>
          <cell r="AH480">
            <v>1.046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</row>
        <row r="481">
          <cell r="R481" t="str">
            <v>OC: T&amp;S DOM PUB TRP - AIR TRANSPORT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E481">
            <v>0</v>
          </cell>
          <cell r="AF481">
            <v>1.047</v>
          </cell>
          <cell r="AG481">
            <v>1.046</v>
          </cell>
          <cell r="AH481">
            <v>1.046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</row>
        <row r="482">
          <cell r="R482" t="str">
            <v>INVENTORY - MATERIALS &amp; SUPPLIES(PRINT&amp;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E482">
            <v>0</v>
          </cell>
          <cell r="AF482">
            <v>1.047</v>
          </cell>
          <cell r="AG482">
            <v>1.046</v>
          </cell>
          <cell r="AH482">
            <v>1.046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</row>
        <row r="483">
          <cell r="R483" t="str">
            <v>FINES: ILLEGAL CONNECTIONS - ELECTRICITY</v>
          </cell>
          <cell r="S483">
            <v>-4917759</v>
          </cell>
          <cell r="T483">
            <v>-527367.59</v>
          </cell>
          <cell r="U483">
            <v>0</v>
          </cell>
          <cell r="V483">
            <v>-1397850.79</v>
          </cell>
          <cell r="W483">
            <v>-3519908.21</v>
          </cell>
          <cell r="X483" t="e">
            <v>#N/A</v>
          </cell>
          <cell r="Z483">
            <v>28.42</v>
          </cell>
          <cell r="AA483">
            <v>-1397850.79</v>
          </cell>
          <cell r="AB483">
            <v>-349462.6975</v>
          </cell>
          <cell r="AC483">
            <v>-4193552.37</v>
          </cell>
          <cell r="AE483">
            <v>-4917759</v>
          </cell>
          <cell r="AF483">
            <v>1.047</v>
          </cell>
          <cell r="AG483">
            <v>1.046</v>
          </cell>
          <cell r="AH483">
            <v>1.046</v>
          </cell>
          <cell r="AI483">
            <v>-4917759</v>
          </cell>
          <cell r="AJ483">
            <v>0</v>
          </cell>
          <cell r="AK483">
            <v>-3640339.35</v>
          </cell>
          <cell r="AL483">
            <v>-3640339.35</v>
          </cell>
        </row>
        <row r="484">
          <cell r="R484" t="str">
            <v>ELEC: CONNEC/RECON DISCONN/RECONN FEES</v>
          </cell>
          <cell r="S484">
            <v>-9917542</v>
          </cell>
          <cell r="T484">
            <v>-157455</v>
          </cell>
          <cell r="U484">
            <v>0</v>
          </cell>
          <cell r="V484">
            <v>-1173281.19</v>
          </cell>
          <cell r="W484">
            <v>-8744260.81</v>
          </cell>
          <cell r="X484" t="e">
            <v>#N/A</v>
          </cell>
          <cell r="Z484">
            <v>11.83</v>
          </cell>
          <cell r="AA484">
            <v>-1173281.19</v>
          </cell>
          <cell r="AB484">
            <v>-293320.2975</v>
          </cell>
          <cell r="AC484">
            <v>-3519843.57</v>
          </cell>
          <cell r="AE484">
            <v>-9917542</v>
          </cell>
          <cell r="AF484">
            <v>1.047</v>
          </cell>
          <cell r="AG484">
            <v>1.046</v>
          </cell>
          <cell r="AH484">
            <v>1.046</v>
          </cell>
          <cell r="AI484">
            <v>-9917542</v>
          </cell>
          <cell r="AJ484">
            <v>0</v>
          </cell>
          <cell r="AK484">
            <v>-5848373.74</v>
          </cell>
          <cell r="AL484">
            <v>-5848373.74</v>
          </cell>
        </row>
        <row r="485">
          <cell r="R485" t="str">
            <v>MS: SAL &amp; ALL: BASIC SALARY &amp; WAGES</v>
          </cell>
          <cell r="S485">
            <v>23369930</v>
          </cell>
          <cell r="T485">
            <v>2238999.98</v>
          </cell>
          <cell r="U485">
            <v>0</v>
          </cell>
          <cell r="V485">
            <v>8454755.53</v>
          </cell>
          <cell r="W485">
            <v>14915174.47</v>
          </cell>
          <cell r="X485">
            <v>0</v>
          </cell>
          <cell r="Z485">
            <v>36.17</v>
          </cell>
          <cell r="AA485">
            <v>8454755.53</v>
          </cell>
          <cell r="AB485">
            <v>2113688.8825</v>
          </cell>
          <cell r="AC485">
            <v>25364266.589999996</v>
          </cell>
          <cell r="AE485">
            <v>23369930</v>
          </cell>
          <cell r="AF485">
            <v>1.053</v>
          </cell>
          <cell r="AG485">
            <v>1.049</v>
          </cell>
          <cell r="AH485">
            <v>1.047</v>
          </cell>
          <cell r="AI485">
            <v>23369930</v>
          </cell>
          <cell r="AJ485">
            <v>0</v>
          </cell>
          <cell r="AK485">
            <v>23369930</v>
          </cell>
          <cell r="AL485">
            <v>27157508.683508977</v>
          </cell>
        </row>
        <row r="486">
          <cell r="R486" t="str">
            <v>MS: ALL - CELLULAR &amp; TELEPHONE</v>
          </cell>
          <cell r="S486">
            <v>18864</v>
          </cell>
          <cell r="T486">
            <v>5678.57</v>
          </cell>
          <cell r="U486">
            <v>0</v>
          </cell>
          <cell r="V486">
            <v>13678.57</v>
          </cell>
          <cell r="W486">
            <v>5185.43</v>
          </cell>
          <cell r="X486">
            <v>0</v>
          </cell>
          <cell r="Z486">
            <v>72.51</v>
          </cell>
          <cell r="AA486">
            <v>13678.57</v>
          </cell>
          <cell r="AB486">
            <v>3419.6425</v>
          </cell>
          <cell r="AC486">
            <v>41035.71</v>
          </cell>
          <cell r="AE486">
            <v>18864</v>
          </cell>
          <cell r="AF486">
            <v>1.053</v>
          </cell>
          <cell r="AG486">
            <v>1.049</v>
          </cell>
          <cell r="AH486">
            <v>1.047</v>
          </cell>
          <cell r="AI486">
            <v>18864</v>
          </cell>
          <cell r="AJ486">
            <v>0</v>
          </cell>
          <cell r="AK486">
            <v>18864</v>
          </cell>
          <cell r="AL486">
            <v>29127.37874429636</v>
          </cell>
        </row>
        <row r="487">
          <cell r="R487" t="str">
            <v>MS: HB &amp; INC: HOUSING BENEFITS</v>
          </cell>
          <cell r="S487">
            <v>909726</v>
          </cell>
          <cell r="T487">
            <v>12141.24</v>
          </cell>
          <cell r="U487">
            <v>0</v>
          </cell>
          <cell r="V487">
            <v>42494.34</v>
          </cell>
          <cell r="W487">
            <v>867231.66</v>
          </cell>
          <cell r="X487">
            <v>0</v>
          </cell>
          <cell r="Z487">
            <v>4.67</v>
          </cell>
          <cell r="AA487">
            <v>42494.34</v>
          </cell>
          <cell r="AB487">
            <v>10623.585</v>
          </cell>
          <cell r="AC487">
            <v>127483.01999999999</v>
          </cell>
          <cell r="AE487">
            <v>909726</v>
          </cell>
          <cell r="AF487">
            <v>1.053</v>
          </cell>
          <cell r="AG487">
            <v>1.049</v>
          </cell>
          <cell r="AH487">
            <v>1.047</v>
          </cell>
          <cell r="AI487">
            <v>909726</v>
          </cell>
          <cell r="AJ487">
            <v>0</v>
          </cell>
          <cell r="AK487">
            <v>909726</v>
          </cell>
          <cell r="AL487">
            <v>1025563.2381256633</v>
          </cell>
        </row>
        <row r="488">
          <cell r="R488" t="str">
            <v>MS: ALL - LEAVE PAY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E488">
            <v>0</v>
          </cell>
          <cell r="AF488">
            <v>1.047</v>
          </cell>
          <cell r="AG488">
            <v>1.046</v>
          </cell>
          <cell r="AH488">
            <v>1.046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</row>
        <row r="489">
          <cell r="R489" t="str">
            <v>MS: ALL - TRAVEL OR MOTOR VEHICLE (SUBS</v>
          </cell>
          <cell r="S489">
            <v>93862</v>
          </cell>
          <cell r="T489">
            <v>129290.95</v>
          </cell>
          <cell r="U489">
            <v>0</v>
          </cell>
          <cell r="V489">
            <v>481673.64</v>
          </cell>
          <cell r="W489">
            <v>-387811.64</v>
          </cell>
          <cell r="X489">
            <v>0</v>
          </cell>
          <cell r="Z489">
            <v>513.17</v>
          </cell>
          <cell r="AA489">
            <v>481673.64</v>
          </cell>
          <cell r="AB489">
            <v>120418.41</v>
          </cell>
          <cell r="AC489">
            <v>1445020.92</v>
          </cell>
          <cell r="AE489">
            <v>93862</v>
          </cell>
          <cell r="AF489">
            <v>1.053</v>
          </cell>
          <cell r="AG489">
            <v>1.049</v>
          </cell>
          <cell r="AH489">
            <v>1.047</v>
          </cell>
          <cell r="AI489">
            <v>93862</v>
          </cell>
          <cell r="AJ489">
            <v>0</v>
          </cell>
          <cell r="AK489">
            <v>93862</v>
          </cell>
          <cell r="AL489">
            <v>880631.3434793073</v>
          </cell>
        </row>
        <row r="490">
          <cell r="R490" t="str">
            <v>MS: OVERTIME - STRUCTURED</v>
          </cell>
          <cell r="S490">
            <v>2176278</v>
          </cell>
          <cell r="T490">
            <v>315125.69</v>
          </cell>
          <cell r="U490">
            <v>0</v>
          </cell>
          <cell r="V490">
            <v>1143781.38</v>
          </cell>
          <cell r="W490">
            <v>1032496.62</v>
          </cell>
          <cell r="X490">
            <v>0</v>
          </cell>
          <cell r="Z490">
            <v>52.55</v>
          </cell>
          <cell r="AA490">
            <v>1143781.38</v>
          </cell>
          <cell r="AB490">
            <v>285945.345</v>
          </cell>
          <cell r="AC490">
            <v>3431344.1399999997</v>
          </cell>
          <cell r="AE490">
            <v>2176278</v>
          </cell>
          <cell r="AF490">
            <v>1.053</v>
          </cell>
          <cell r="AG490">
            <v>1.049</v>
          </cell>
          <cell r="AH490">
            <v>1.047</v>
          </cell>
          <cell r="AI490">
            <v>2176278</v>
          </cell>
          <cell r="AJ490">
            <v>0</v>
          </cell>
          <cell r="AK490">
            <v>2176278</v>
          </cell>
          <cell r="AL490">
            <v>1741022.4000000001</v>
          </cell>
        </row>
        <row r="491">
          <cell r="R491" t="str">
            <v>MS: PAYMENTS - SHIFT ADD REMUNERATION</v>
          </cell>
          <cell r="S491">
            <v>996959</v>
          </cell>
          <cell r="T491">
            <v>172016.58</v>
          </cell>
          <cell r="U491">
            <v>0</v>
          </cell>
          <cell r="V491">
            <v>673070.82</v>
          </cell>
          <cell r="W491">
            <v>323888.18</v>
          </cell>
          <cell r="X491">
            <v>0</v>
          </cell>
          <cell r="Z491">
            <v>67.51</v>
          </cell>
          <cell r="AA491">
            <v>673070.82</v>
          </cell>
          <cell r="AB491">
            <v>168267.705</v>
          </cell>
          <cell r="AC491">
            <v>2019212.46</v>
          </cell>
          <cell r="AE491">
            <v>996959</v>
          </cell>
          <cell r="AF491">
            <v>1.053</v>
          </cell>
          <cell r="AG491">
            <v>1.049</v>
          </cell>
          <cell r="AH491">
            <v>1.047</v>
          </cell>
          <cell r="AI491">
            <v>996959</v>
          </cell>
          <cell r="AJ491">
            <v>0</v>
          </cell>
          <cell r="AK491">
            <v>996959</v>
          </cell>
          <cell r="AL491">
            <v>1049797.827</v>
          </cell>
        </row>
        <row r="492">
          <cell r="R492" t="str">
            <v>MS: OVERTIME - NIGHT SHIFT</v>
          </cell>
          <cell r="S492">
            <v>111979</v>
          </cell>
          <cell r="T492">
            <v>15313.8</v>
          </cell>
          <cell r="U492">
            <v>0</v>
          </cell>
          <cell r="V492">
            <v>51221.49</v>
          </cell>
          <cell r="W492">
            <v>60757.51</v>
          </cell>
          <cell r="X492">
            <v>0</v>
          </cell>
          <cell r="Z492">
            <v>45.74</v>
          </cell>
          <cell r="AA492">
            <v>51221.49</v>
          </cell>
          <cell r="AB492">
            <v>12805.3725</v>
          </cell>
          <cell r="AC492">
            <v>153664.47</v>
          </cell>
          <cell r="AE492">
            <v>111979</v>
          </cell>
          <cell r="AF492">
            <v>1.053</v>
          </cell>
          <cell r="AG492">
            <v>1.049</v>
          </cell>
          <cell r="AH492">
            <v>1.047</v>
          </cell>
          <cell r="AI492">
            <v>111979</v>
          </cell>
          <cell r="AJ492">
            <v>0</v>
          </cell>
          <cell r="AK492">
            <v>111979</v>
          </cell>
          <cell r="AL492">
            <v>117913.88699999999</v>
          </cell>
        </row>
        <row r="493">
          <cell r="R493" t="str">
            <v>MS: SRB - ACTING ALLOWANCE</v>
          </cell>
          <cell r="S493">
            <v>0</v>
          </cell>
          <cell r="T493">
            <v>3000.7</v>
          </cell>
          <cell r="U493">
            <v>0</v>
          </cell>
          <cell r="V493">
            <v>12766.7</v>
          </cell>
          <cell r="W493">
            <v>-12766.7</v>
          </cell>
          <cell r="X493">
            <v>0</v>
          </cell>
          <cell r="Z493">
            <v>0</v>
          </cell>
          <cell r="AA493">
            <v>12766.7</v>
          </cell>
          <cell r="AB493">
            <v>3191.675</v>
          </cell>
          <cell r="AC493">
            <v>38300.100000000006</v>
          </cell>
          <cell r="AE493">
            <v>0</v>
          </cell>
          <cell r="AF493">
            <v>1.047</v>
          </cell>
          <cell r="AG493">
            <v>1.046</v>
          </cell>
          <cell r="AH493">
            <v>1.046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</row>
        <row r="494">
          <cell r="R494" t="str">
            <v>MS: SRB - ANNUAL BONUS</v>
          </cell>
          <cell r="S494">
            <v>1947494</v>
          </cell>
          <cell r="T494">
            <v>0</v>
          </cell>
          <cell r="U494">
            <v>0</v>
          </cell>
          <cell r="V494">
            <v>481455.89</v>
          </cell>
          <cell r="W494">
            <v>1466038.11</v>
          </cell>
          <cell r="X494">
            <v>0</v>
          </cell>
          <cell r="Z494">
            <v>24.72</v>
          </cell>
          <cell r="AA494">
            <v>481455.89</v>
          </cell>
          <cell r="AB494">
            <v>120363.9725</v>
          </cell>
          <cell r="AC494">
            <v>1444367.67</v>
          </cell>
          <cell r="AE494">
            <v>1947494</v>
          </cell>
          <cell r="AF494">
            <v>1.053</v>
          </cell>
          <cell r="AG494">
            <v>1.049</v>
          </cell>
          <cell r="AH494">
            <v>1.047</v>
          </cell>
          <cell r="AI494">
            <v>1947494</v>
          </cell>
          <cell r="AJ494">
            <v>0</v>
          </cell>
          <cell r="AK494">
            <v>1947494</v>
          </cell>
          <cell r="AL494">
            <v>2018152.8174347165</v>
          </cell>
        </row>
        <row r="495">
          <cell r="R495" t="str">
            <v>MS: SRB - STANDBY ALLOWANCE</v>
          </cell>
          <cell r="S495">
            <v>373081</v>
          </cell>
          <cell r="T495">
            <v>62427.7</v>
          </cell>
          <cell r="U495">
            <v>0</v>
          </cell>
          <cell r="V495">
            <v>221334.25</v>
          </cell>
          <cell r="W495">
            <v>151746.75</v>
          </cell>
          <cell r="X495">
            <v>0</v>
          </cell>
          <cell r="Z495">
            <v>59.32</v>
          </cell>
          <cell r="AA495">
            <v>221334.25</v>
          </cell>
          <cell r="AB495">
            <v>55333.5625</v>
          </cell>
          <cell r="AC495">
            <v>664002.75</v>
          </cell>
          <cell r="AE495">
            <v>373081</v>
          </cell>
          <cell r="AF495">
            <v>1.053</v>
          </cell>
          <cell r="AG495">
            <v>1.049</v>
          </cell>
          <cell r="AH495">
            <v>1.047</v>
          </cell>
          <cell r="AI495">
            <v>373081</v>
          </cell>
          <cell r="AJ495">
            <v>0</v>
          </cell>
          <cell r="AK495">
            <v>373081</v>
          </cell>
          <cell r="AL495">
            <v>392854.293</v>
          </cell>
        </row>
        <row r="496">
          <cell r="R496" t="str">
            <v>MS: SRB - TOOLS ALLOWANCE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E496">
            <v>0</v>
          </cell>
          <cell r="AF496">
            <v>1.047</v>
          </cell>
          <cell r="AG496">
            <v>1.046</v>
          </cell>
          <cell r="AH496">
            <v>1.046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</row>
        <row r="497">
          <cell r="R497" t="str">
            <v>MS: SOC CONTR - BARGAINING COUNCIL</v>
          </cell>
          <cell r="S497">
            <v>9715</v>
          </cell>
          <cell r="T497">
            <v>885.6</v>
          </cell>
          <cell r="U497">
            <v>0</v>
          </cell>
          <cell r="V497">
            <v>3326.4</v>
          </cell>
          <cell r="W497">
            <v>6388.6</v>
          </cell>
          <cell r="X497">
            <v>0</v>
          </cell>
          <cell r="Z497">
            <v>34.23</v>
          </cell>
          <cell r="AA497">
            <v>3326.4</v>
          </cell>
          <cell r="AB497">
            <v>831.6</v>
          </cell>
          <cell r="AC497">
            <v>9979.2</v>
          </cell>
          <cell r="AE497">
            <v>9715</v>
          </cell>
          <cell r="AF497">
            <v>1.053</v>
          </cell>
          <cell r="AG497">
            <v>1.049</v>
          </cell>
          <cell r="AH497">
            <v>1.047</v>
          </cell>
          <cell r="AI497">
            <v>9715</v>
          </cell>
          <cell r="AJ497">
            <v>0</v>
          </cell>
          <cell r="AK497">
            <v>9715</v>
          </cell>
          <cell r="AL497">
            <v>10947.234027256347</v>
          </cell>
        </row>
        <row r="498">
          <cell r="R498" t="str">
            <v>MS: SOC CONTR - GROUP LIFE INSURANCE</v>
          </cell>
          <cell r="S498">
            <v>397289</v>
          </cell>
          <cell r="T498">
            <v>21151.61</v>
          </cell>
          <cell r="U498">
            <v>0</v>
          </cell>
          <cell r="V498">
            <v>78807.75</v>
          </cell>
          <cell r="W498">
            <v>318481.25</v>
          </cell>
          <cell r="X498">
            <v>0</v>
          </cell>
          <cell r="Z498">
            <v>19.83</v>
          </cell>
          <cell r="AA498">
            <v>78807.75</v>
          </cell>
          <cell r="AB498">
            <v>19701.9375</v>
          </cell>
          <cell r="AC498">
            <v>236423.25</v>
          </cell>
          <cell r="AE498">
            <v>397289</v>
          </cell>
          <cell r="AF498">
            <v>1.053</v>
          </cell>
          <cell r="AG498">
            <v>1.049</v>
          </cell>
          <cell r="AH498">
            <v>1.047</v>
          </cell>
          <cell r="AI498">
            <v>397289</v>
          </cell>
          <cell r="AJ498">
            <v>0</v>
          </cell>
          <cell r="AK498">
            <v>397289</v>
          </cell>
          <cell r="AL498">
            <v>3097055.9198416984</v>
          </cell>
        </row>
        <row r="499">
          <cell r="R499" t="str">
            <v>MS: SOC CONTR - MEDICAL</v>
          </cell>
          <cell r="S499">
            <v>4502007</v>
          </cell>
          <cell r="T499">
            <v>249807.6</v>
          </cell>
          <cell r="U499">
            <v>0</v>
          </cell>
          <cell r="V499">
            <v>912867.6</v>
          </cell>
          <cell r="W499">
            <v>3589139.4</v>
          </cell>
          <cell r="X499">
            <v>0</v>
          </cell>
          <cell r="Z499">
            <v>20.27</v>
          </cell>
          <cell r="AA499">
            <v>912867.6</v>
          </cell>
          <cell r="AB499">
            <v>228216.9</v>
          </cell>
          <cell r="AC499">
            <v>2738602.8</v>
          </cell>
          <cell r="AE499">
            <v>4502007</v>
          </cell>
          <cell r="AF499">
            <v>1.053</v>
          </cell>
          <cell r="AG499">
            <v>1.049</v>
          </cell>
          <cell r="AH499">
            <v>1.047</v>
          </cell>
          <cell r="AI499">
            <v>4502007</v>
          </cell>
          <cell r="AJ499">
            <v>0</v>
          </cell>
          <cell r="AK499">
            <v>4502007</v>
          </cell>
          <cell r="AL499">
            <v>5075259.330969684</v>
          </cell>
        </row>
        <row r="500">
          <cell r="R500" t="str">
            <v>MS: SOC CONTR - PENSION</v>
          </cell>
          <cell r="S500">
            <v>4222946</v>
          </cell>
          <cell r="T500">
            <v>428434.97</v>
          </cell>
          <cell r="U500">
            <v>0</v>
          </cell>
          <cell r="V500">
            <v>1543345.26</v>
          </cell>
          <cell r="W500">
            <v>2679600.74</v>
          </cell>
          <cell r="X500">
            <v>0</v>
          </cell>
          <cell r="Z500">
            <v>36.54</v>
          </cell>
          <cell r="AA500">
            <v>1543345.26</v>
          </cell>
          <cell r="AB500">
            <v>385836.315</v>
          </cell>
          <cell r="AC500">
            <v>4630035.78</v>
          </cell>
          <cell r="AE500">
            <v>4222946</v>
          </cell>
          <cell r="AF500">
            <v>1.053</v>
          </cell>
          <cell r="AG500">
            <v>1.049</v>
          </cell>
          <cell r="AH500">
            <v>1.047</v>
          </cell>
          <cell r="AI500">
            <v>4222946</v>
          </cell>
          <cell r="AJ500">
            <v>0</v>
          </cell>
          <cell r="AK500">
            <v>4222946</v>
          </cell>
          <cell r="AL500">
            <v>4652194.089183842</v>
          </cell>
        </row>
        <row r="501">
          <cell r="R501" t="str">
            <v>MS: SOC CONTR - UNEMPLOYMENT INSUR FUND</v>
          </cell>
          <cell r="S501">
            <v>167060</v>
          </cell>
          <cell r="T501">
            <v>14523.84</v>
          </cell>
          <cell r="U501">
            <v>0</v>
          </cell>
          <cell r="V501">
            <v>54552.96</v>
          </cell>
          <cell r="W501">
            <v>112507.04</v>
          </cell>
          <cell r="X501">
            <v>0</v>
          </cell>
          <cell r="Z501">
            <v>32.65</v>
          </cell>
          <cell r="AA501">
            <v>54552.96</v>
          </cell>
          <cell r="AB501">
            <v>13638.24</v>
          </cell>
          <cell r="AC501">
            <v>163658.88</v>
          </cell>
          <cell r="AE501">
            <v>167060</v>
          </cell>
          <cell r="AF501">
            <v>1.053</v>
          </cell>
          <cell r="AG501">
            <v>1.049</v>
          </cell>
          <cell r="AH501">
            <v>1.047</v>
          </cell>
          <cell r="AI501">
            <v>167060</v>
          </cell>
          <cell r="AJ501">
            <v>0</v>
          </cell>
          <cell r="AK501">
            <v>167060</v>
          </cell>
          <cell r="AL501">
            <v>179534.6380470043</v>
          </cell>
        </row>
        <row r="502">
          <cell r="R502" t="str">
            <v>OS: CONNECT/DIS-CONNECTION: ELECTICITY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E502">
            <v>0</v>
          </cell>
          <cell r="AF502">
            <v>1.047</v>
          </cell>
          <cell r="AG502">
            <v>1.046</v>
          </cell>
          <cell r="AH502">
            <v>1.046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</row>
        <row r="503">
          <cell r="R503" t="str">
            <v>OC: REG FEES NATIONAL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E503">
            <v>0</v>
          </cell>
          <cell r="AF503">
            <v>1.047</v>
          </cell>
          <cell r="AG503">
            <v>1.046</v>
          </cell>
          <cell r="AH503">
            <v>1.046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</row>
        <row r="504">
          <cell r="R504" t="str">
            <v>OC: SKILLS DEVELOPMENT FUND LEVY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E504">
            <v>0</v>
          </cell>
          <cell r="AF504">
            <v>1.047</v>
          </cell>
          <cell r="AG504">
            <v>1.046</v>
          </cell>
          <cell r="AH504">
            <v>1.046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</row>
        <row r="505">
          <cell r="R505" t="str">
            <v>OC: T&amp;S DOM - ACCOMMODATION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E505">
            <v>0</v>
          </cell>
          <cell r="AF505">
            <v>1.047</v>
          </cell>
          <cell r="AG505">
            <v>1.046</v>
          </cell>
          <cell r="AH505">
            <v>1.046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</row>
        <row r="506">
          <cell r="R506" t="str">
            <v>OC: T&amp;S DOM - DAILY ALLOWANCE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E506">
            <v>0</v>
          </cell>
          <cell r="AF506">
            <v>1.047</v>
          </cell>
          <cell r="AG506">
            <v>1.046</v>
          </cell>
          <cell r="AH506">
            <v>1.046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</row>
        <row r="507">
          <cell r="R507" t="str">
            <v>OC: T&amp;S DOM TRP - WITHOUT OPR CAR RENTAL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E507">
            <v>0</v>
          </cell>
          <cell r="AF507">
            <v>1.047</v>
          </cell>
          <cell r="AG507">
            <v>1.046</v>
          </cell>
          <cell r="AH507">
            <v>1.046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</row>
        <row r="508">
          <cell r="R508" t="str">
            <v>OC: T&amp;S DOM PUB TRP - AIR TRANSPORT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E508">
            <v>0</v>
          </cell>
          <cell r="AF508">
            <v>1.047</v>
          </cell>
          <cell r="AG508">
            <v>1.046</v>
          </cell>
          <cell r="AH508">
            <v>1.046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</row>
        <row r="509">
          <cell r="R509" t="str">
            <v>OC: UNIFORM &amp; PROTECTIVE CLOTHING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E509">
            <v>0</v>
          </cell>
          <cell r="AF509">
            <v>1.047</v>
          </cell>
          <cell r="AG509">
            <v>1.046</v>
          </cell>
          <cell r="AH509">
            <v>1.046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</row>
        <row r="510">
          <cell r="R510" t="str">
            <v>INVENTORY - MATERIALS &amp; SUPPLIES(PRINT&amp;</v>
          </cell>
          <cell r="S510">
            <v>125000</v>
          </cell>
          <cell r="T510">
            <v>9365</v>
          </cell>
          <cell r="U510">
            <v>0</v>
          </cell>
          <cell r="V510">
            <v>40646.5</v>
          </cell>
          <cell r="W510">
            <v>84353.5</v>
          </cell>
          <cell r="X510">
            <v>0</v>
          </cell>
          <cell r="Z510">
            <v>32.51</v>
          </cell>
          <cell r="AA510">
            <v>40646.5</v>
          </cell>
          <cell r="AB510">
            <v>10161.625</v>
          </cell>
          <cell r="AC510">
            <v>121939.5</v>
          </cell>
          <cell r="AE510">
            <v>125000</v>
          </cell>
          <cell r="AF510">
            <v>1.047</v>
          </cell>
          <cell r="AG510">
            <v>1.046</v>
          </cell>
          <cell r="AH510">
            <v>1.046</v>
          </cell>
          <cell r="AI510">
            <v>125000</v>
          </cell>
          <cell r="AJ510">
            <v>0</v>
          </cell>
          <cell r="AK510">
            <v>125000</v>
          </cell>
          <cell r="AL510">
            <v>125000</v>
          </cell>
        </row>
        <row r="511">
          <cell r="R511" t="str">
            <v>INVENTORY - MATERIALS &amp; SUPPLIES(R&amp;M)</v>
          </cell>
          <cell r="S511">
            <v>1048000</v>
          </cell>
          <cell r="T511">
            <v>38217.13</v>
          </cell>
          <cell r="U511">
            <v>0</v>
          </cell>
          <cell r="V511">
            <v>144574.35</v>
          </cell>
          <cell r="W511">
            <v>903425.65</v>
          </cell>
          <cell r="X511">
            <v>0</v>
          </cell>
          <cell r="Z511">
            <v>13.79</v>
          </cell>
          <cell r="AA511">
            <v>144574.35</v>
          </cell>
          <cell r="AB511">
            <v>36143.5875</v>
          </cell>
          <cell r="AC511">
            <v>433723.05000000005</v>
          </cell>
          <cell r="AE511">
            <v>1048000</v>
          </cell>
          <cell r="AF511">
            <v>1.047</v>
          </cell>
          <cell r="AG511">
            <v>1.046</v>
          </cell>
          <cell r="AH511">
            <v>1.046</v>
          </cell>
          <cell r="AI511">
            <v>1048000</v>
          </cell>
          <cell r="AJ511">
            <v>0</v>
          </cell>
          <cell r="AK511">
            <v>1200000</v>
          </cell>
          <cell r="AL511">
            <v>1200000</v>
          </cell>
        </row>
        <row r="512">
          <cell r="R512" t="str">
            <v>INVENTORY - MATERIALS &amp; SUPPLIES(FESTIVA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E512">
            <v>0</v>
          </cell>
          <cell r="AF512">
            <v>1.047</v>
          </cell>
          <cell r="AG512">
            <v>1.046</v>
          </cell>
          <cell r="AH512">
            <v>1.046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</row>
        <row r="513">
          <cell r="R513" t="str">
            <v>INVENTORY - MATERIALS &amp; SUPPLIES(STOCK &amp;</v>
          </cell>
          <cell r="S513">
            <v>52400</v>
          </cell>
          <cell r="T513">
            <v>126</v>
          </cell>
          <cell r="U513">
            <v>0</v>
          </cell>
          <cell r="V513">
            <v>49731.89</v>
          </cell>
          <cell r="W513">
            <v>2668.11</v>
          </cell>
          <cell r="X513">
            <v>0</v>
          </cell>
          <cell r="Z513">
            <v>94.9</v>
          </cell>
          <cell r="AA513">
            <v>49731.89</v>
          </cell>
          <cell r="AB513">
            <v>12432.9725</v>
          </cell>
          <cell r="AC513">
            <v>149195.66999999998</v>
          </cell>
          <cell r="AE513">
            <v>52400</v>
          </cell>
          <cell r="AF513">
            <v>1.047</v>
          </cell>
          <cell r="AG513">
            <v>1.046</v>
          </cell>
          <cell r="AH513">
            <v>1.046</v>
          </cell>
          <cell r="AI513">
            <v>52400</v>
          </cell>
          <cell r="AJ513">
            <v>0</v>
          </cell>
          <cell r="AK513">
            <v>80000</v>
          </cell>
          <cell r="AL513">
            <v>80000</v>
          </cell>
        </row>
        <row r="514">
          <cell r="R514" t="str">
            <v>DEPRECIATION COMPUTER EQUIPMENT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E514">
            <v>0</v>
          </cell>
          <cell r="AF514">
            <v>1.047</v>
          </cell>
          <cell r="AG514">
            <v>1.046</v>
          </cell>
          <cell r="AH514">
            <v>1.046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R515" t="str">
            <v>DEPRECIATION FURNITURE &amp; OFFICE EQUIPM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E515">
            <v>0</v>
          </cell>
          <cell r="AF515">
            <v>1.047</v>
          </cell>
          <cell r="AG515">
            <v>1.046</v>
          </cell>
          <cell r="AH515">
            <v>1.046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R516" t="str">
            <v>DEPRECIATION  TRANSPORT ASSETS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E516">
            <v>0</v>
          </cell>
          <cell r="AF516">
            <v>1.047</v>
          </cell>
          <cell r="AG516">
            <v>1.046</v>
          </cell>
          <cell r="AH516">
            <v>1.046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</row>
        <row r="517">
          <cell r="R517" t="str">
            <v>PPE COMPUTER EQUIPMENT - GAINS</v>
          </cell>
          <cell r="S517">
            <v>-900000</v>
          </cell>
          <cell r="T517">
            <v>0</v>
          </cell>
          <cell r="U517">
            <v>0</v>
          </cell>
          <cell r="V517">
            <v>0</v>
          </cell>
          <cell r="W517">
            <v>-900000</v>
          </cell>
          <cell r="X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E517">
            <v>-900000</v>
          </cell>
          <cell r="AF517">
            <v>1.047</v>
          </cell>
          <cell r="AG517">
            <v>1.046</v>
          </cell>
          <cell r="AH517">
            <v>1.046</v>
          </cell>
          <cell r="AI517">
            <v>-900000</v>
          </cell>
          <cell r="AJ517">
            <v>0</v>
          </cell>
          <cell r="AK517">
            <v>-900000</v>
          </cell>
          <cell r="AL517">
            <v>-900000</v>
          </cell>
        </row>
        <row r="518">
          <cell r="R518" t="str">
            <v>PPE COMPUTER EQUIPMENT - LOSSES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E518">
            <v>0</v>
          </cell>
          <cell r="AF518">
            <v>1.047</v>
          </cell>
          <cell r="AG518">
            <v>1.046</v>
          </cell>
          <cell r="AH518">
            <v>1.046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</row>
        <row r="519">
          <cell r="R519" t="str">
            <v>IL PPE: COMPUTER EQUIPMENT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E519">
            <v>0</v>
          </cell>
          <cell r="AF519">
            <v>1.047</v>
          </cell>
          <cell r="AG519">
            <v>1.046</v>
          </cell>
          <cell r="AH519">
            <v>1.046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</row>
        <row r="520">
          <cell r="R520" t="str">
            <v>IL: ELECTRICITY</v>
          </cell>
          <cell r="S520">
            <v>38916988</v>
          </cell>
          <cell r="T520">
            <v>3243082.33</v>
          </cell>
          <cell r="U520">
            <v>0</v>
          </cell>
          <cell r="V520">
            <v>12972329.32</v>
          </cell>
          <cell r="W520">
            <v>25944658.68</v>
          </cell>
          <cell r="X520">
            <v>0</v>
          </cell>
          <cell r="Z520">
            <v>33.33</v>
          </cell>
          <cell r="AA520">
            <v>12972329.32</v>
          </cell>
          <cell r="AB520">
            <v>3243082.33</v>
          </cell>
          <cell r="AC520">
            <v>38916987.96</v>
          </cell>
          <cell r="AE520">
            <v>38916988</v>
          </cell>
          <cell r="AF520">
            <v>1.047</v>
          </cell>
          <cell r="AG520">
            <v>1.046</v>
          </cell>
          <cell r="AH520">
            <v>1.046</v>
          </cell>
          <cell r="AI520">
            <v>38916988</v>
          </cell>
          <cell r="AJ520">
            <v>0</v>
          </cell>
          <cell r="AK520">
            <v>175000000</v>
          </cell>
          <cell r="AL520">
            <v>175000000</v>
          </cell>
        </row>
        <row r="521">
          <cell r="R521" t="str">
            <v>IL: NON SPECIFIC ACCOUNTS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E521">
            <v>0</v>
          </cell>
          <cell r="AF521">
            <v>1.047</v>
          </cell>
          <cell r="AG521">
            <v>1.046</v>
          </cell>
          <cell r="AH521">
            <v>1.046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</row>
        <row r="522">
          <cell r="R522" t="str">
            <v>RIL PPE: COMPUTER EQUIPMENT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E522">
            <v>0</v>
          </cell>
          <cell r="AF522">
            <v>1.047</v>
          </cell>
          <cell r="AG522">
            <v>1.046</v>
          </cell>
          <cell r="AH522">
            <v>1.046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</row>
        <row r="523">
          <cell r="R523" t="str">
            <v>DIGITAL RADIO SYSTEM</v>
          </cell>
          <cell r="S523">
            <v>3000000</v>
          </cell>
          <cell r="T523">
            <v>0</v>
          </cell>
          <cell r="U523">
            <v>0</v>
          </cell>
          <cell r="V523">
            <v>0</v>
          </cell>
          <cell r="W523">
            <v>3000000</v>
          </cell>
          <cell r="X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E523">
            <v>1000000</v>
          </cell>
          <cell r="AF523">
            <v>1.047</v>
          </cell>
          <cell r="AG523">
            <v>1.046</v>
          </cell>
          <cell r="AH523">
            <v>1.046</v>
          </cell>
          <cell r="AI523">
            <v>3000000</v>
          </cell>
          <cell r="AJ523">
            <v>-2000000</v>
          </cell>
          <cell r="AK523">
            <v>1500000</v>
          </cell>
          <cell r="AL523">
            <v>1500000</v>
          </cell>
        </row>
        <row r="524">
          <cell r="R524" t="str">
            <v>COMPUTER EQUIPMENT (COVID-19)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E524">
            <v>0</v>
          </cell>
          <cell r="AF524">
            <v>1.047</v>
          </cell>
          <cell r="AG524">
            <v>1.046</v>
          </cell>
          <cell r="AH524">
            <v>1.046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</row>
        <row r="525">
          <cell r="R525" t="str">
            <v>IMPLEM BUSINESS CONT DISASTER RECOV INF</v>
          </cell>
          <cell r="S525">
            <v>2730000</v>
          </cell>
          <cell r="T525">
            <v>0</v>
          </cell>
          <cell r="U525">
            <v>0</v>
          </cell>
          <cell r="V525">
            <v>0</v>
          </cell>
          <cell r="W525">
            <v>2730000</v>
          </cell>
          <cell r="X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E525">
            <v>2730000</v>
          </cell>
          <cell r="AF525">
            <v>1.047</v>
          </cell>
          <cell r="AG525">
            <v>1.046</v>
          </cell>
          <cell r="AH525">
            <v>1.046</v>
          </cell>
          <cell r="AI525">
            <v>2730000</v>
          </cell>
          <cell r="AJ525">
            <v>0</v>
          </cell>
          <cell r="AK525">
            <v>3000000</v>
          </cell>
          <cell r="AL525">
            <v>3000000</v>
          </cell>
        </row>
        <row r="526">
          <cell r="R526" t="str">
            <v>UPGRADE &amp; REFURB  COMPUTER NETWORK</v>
          </cell>
          <cell r="S526">
            <v>5390000</v>
          </cell>
          <cell r="T526">
            <v>33758.92</v>
          </cell>
          <cell r="U526">
            <v>0</v>
          </cell>
          <cell r="V526">
            <v>2061653.92</v>
          </cell>
          <cell r="W526">
            <v>3328346.08</v>
          </cell>
          <cell r="X526">
            <v>61497.75</v>
          </cell>
          <cell r="Z526">
            <v>38.24</v>
          </cell>
          <cell r="AA526">
            <v>2061653.92</v>
          </cell>
          <cell r="AB526">
            <v>515413.48</v>
          </cell>
          <cell r="AC526">
            <v>6184961.76</v>
          </cell>
          <cell r="AE526">
            <v>5390000</v>
          </cell>
          <cell r="AF526">
            <v>1.047</v>
          </cell>
          <cell r="AG526">
            <v>1.046</v>
          </cell>
          <cell r="AH526">
            <v>1.046</v>
          </cell>
          <cell r="AI526">
            <v>5390000</v>
          </cell>
          <cell r="AJ526">
            <v>0</v>
          </cell>
          <cell r="AK526">
            <v>2000000</v>
          </cell>
          <cell r="AL526">
            <v>2000000</v>
          </cell>
        </row>
        <row r="527">
          <cell r="R527" t="str">
            <v>BULK METER REFURBISHMENT</v>
          </cell>
          <cell r="S527">
            <v>239593</v>
          </cell>
          <cell r="T527">
            <v>0</v>
          </cell>
          <cell r="U527">
            <v>0</v>
          </cell>
          <cell r="V527">
            <v>0</v>
          </cell>
          <cell r="W527">
            <v>239593</v>
          </cell>
          <cell r="X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E527">
            <v>239593</v>
          </cell>
          <cell r="AF527">
            <v>1.047</v>
          </cell>
          <cell r="AG527">
            <v>1.046</v>
          </cell>
          <cell r="AH527">
            <v>1.046</v>
          </cell>
          <cell r="AI527">
            <v>239593</v>
          </cell>
          <cell r="AJ527">
            <v>0</v>
          </cell>
          <cell r="AK527">
            <v>0</v>
          </cell>
          <cell r="AL527">
            <v>0</v>
          </cell>
        </row>
        <row r="528">
          <cell r="R528" t="str">
            <v>METER PROJECT</v>
          </cell>
          <cell r="S528">
            <v>15000000</v>
          </cell>
          <cell r="T528">
            <v>1806417.81</v>
          </cell>
          <cell r="U528">
            <v>0</v>
          </cell>
          <cell r="V528">
            <v>6903825.62</v>
          </cell>
          <cell r="W528">
            <v>8096174.38</v>
          </cell>
          <cell r="X528">
            <v>0</v>
          </cell>
          <cell r="Z528">
            <v>46.02</v>
          </cell>
          <cell r="AA528">
            <v>6903825.62</v>
          </cell>
          <cell r="AB528">
            <v>1725956.405</v>
          </cell>
          <cell r="AC528">
            <v>20711476.86</v>
          </cell>
          <cell r="AE528">
            <v>25000000</v>
          </cell>
          <cell r="AF528">
            <v>1.047</v>
          </cell>
          <cell r="AG528">
            <v>1.046</v>
          </cell>
          <cell r="AH528">
            <v>1.046</v>
          </cell>
          <cell r="AI528">
            <v>15000000</v>
          </cell>
          <cell r="AJ528">
            <v>10000000</v>
          </cell>
          <cell r="AK528">
            <v>16000000</v>
          </cell>
          <cell r="AL528">
            <v>16000000</v>
          </cell>
        </row>
        <row r="529">
          <cell r="R529" t="str">
            <v>ELEC: NOTICE REVENUES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 t="e">
            <v>#N/A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E529">
            <v>0</v>
          </cell>
          <cell r="AF529">
            <v>1.047</v>
          </cell>
          <cell r="AG529">
            <v>1.046</v>
          </cell>
          <cell r="AH529">
            <v>1.046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</row>
        <row r="530">
          <cell r="R530" t="str">
            <v>MMM FLAT BUSINESS CONVENT WINTER EL0005</v>
          </cell>
          <cell r="S530">
            <v>-12326563</v>
          </cell>
          <cell r="T530">
            <v>301386.63</v>
          </cell>
          <cell r="U530">
            <v>0</v>
          </cell>
          <cell r="V530">
            <v>-13604500.54</v>
          </cell>
          <cell r="W530">
            <v>1277937.54</v>
          </cell>
          <cell r="X530" t="e">
            <v>#N/A</v>
          </cell>
          <cell r="Z530">
            <v>110.36</v>
          </cell>
          <cell r="AA530">
            <v>-13604500.54</v>
          </cell>
          <cell r="AB530">
            <v>-3401125.135</v>
          </cell>
          <cell r="AC530">
            <v>-40813501.62</v>
          </cell>
          <cell r="AE530">
            <v>-12326563</v>
          </cell>
          <cell r="AF530">
            <v>1.047</v>
          </cell>
          <cell r="AG530">
            <v>1.046</v>
          </cell>
          <cell r="AH530">
            <v>1.046</v>
          </cell>
          <cell r="AI530">
            <v>-12326563</v>
          </cell>
          <cell r="AJ530">
            <v>0</v>
          </cell>
          <cell r="AK530">
            <v>-3314348387</v>
          </cell>
          <cell r="AL530">
            <v>-3314348387</v>
          </cell>
        </row>
        <row r="531">
          <cell r="R531" t="str">
            <v>MMM FLAT BUSINESS CONVENT SUMMER ELSM05</v>
          </cell>
          <cell r="S531">
            <v>-14047914</v>
          </cell>
          <cell r="T531">
            <v>-2968176.16</v>
          </cell>
          <cell r="U531">
            <v>0</v>
          </cell>
          <cell r="V531">
            <v>-2968176.16</v>
          </cell>
          <cell r="W531">
            <v>-11079737.84</v>
          </cell>
          <cell r="X531" t="e">
            <v>#N/A</v>
          </cell>
          <cell r="Z531">
            <v>21.12</v>
          </cell>
          <cell r="AA531">
            <v>-2968176.16</v>
          </cell>
          <cell r="AB531">
            <v>-742044.04</v>
          </cell>
          <cell r="AC531">
            <v>-8904528.48</v>
          </cell>
          <cell r="AE531">
            <v>-14047914</v>
          </cell>
          <cell r="AF531">
            <v>1.047</v>
          </cell>
          <cell r="AG531">
            <v>1.046</v>
          </cell>
          <cell r="AH531">
            <v>1.046</v>
          </cell>
          <cell r="AI531">
            <v>-14047914</v>
          </cell>
          <cell r="AJ531">
            <v>0</v>
          </cell>
          <cell r="AK531">
            <v>0</v>
          </cell>
          <cell r="AL531">
            <v>0</v>
          </cell>
        </row>
        <row r="532">
          <cell r="R532" t="str">
            <v>MMM CFLEX - SING PHASE WINTR PEAK E1CHDP</v>
          </cell>
          <cell r="S532">
            <v>-20705</v>
          </cell>
          <cell r="T532">
            <v>0</v>
          </cell>
          <cell r="U532">
            <v>0</v>
          </cell>
          <cell r="V532">
            <v>-137520.02</v>
          </cell>
          <cell r="W532">
            <v>116815.02</v>
          </cell>
          <cell r="X532" t="e">
            <v>#N/A</v>
          </cell>
          <cell r="Z532">
            <v>664.18</v>
          </cell>
          <cell r="AA532">
            <v>-137520.02</v>
          </cell>
          <cell r="AB532">
            <v>-34380.005</v>
          </cell>
          <cell r="AC532">
            <v>-412560.05999999994</v>
          </cell>
          <cell r="AE532">
            <v>-20705</v>
          </cell>
          <cell r="AF532">
            <v>1.047</v>
          </cell>
          <cell r="AG532">
            <v>1.046</v>
          </cell>
          <cell r="AH532">
            <v>1.046</v>
          </cell>
          <cell r="AI532">
            <v>-20705</v>
          </cell>
          <cell r="AJ532">
            <v>0</v>
          </cell>
          <cell r="AK532">
            <v>0</v>
          </cell>
          <cell r="AL532">
            <v>0</v>
          </cell>
        </row>
        <row r="533">
          <cell r="R533" t="str">
            <v>MMM CFLEX - SIN PHASE WINTER STD E1CHDS</v>
          </cell>
          <cell r="S533">
            <v>-31109</v>
          </cell>
          <cell r="T533">
            <v>0</v>
          </cell>
          <cell r="U533">
            <v>0</v>
          </cell>
          <cell r="V533">
            <v>-201361.97</v>
          </cell>
          <cell r="W533">
            <v>170252.97</v>
          </cell>
          <cell r="X533" t="e">
            <v>#N/A</v>
          </cell>
          <cell r="Z533">
            <v>647.27</v>
          </cell>
          <cell r="AA533">
            <v>-201361.97</v>
          </cell>
          <cell r="AB533">
            <v>-50340.4925</v>
          </cell>
          <cell r="AC533">
            <v>-604085.91</v>
          </cell>
          <cell r="AE533">
            <v>-31109</v>
          </cell>
          <cell r="AF533">
            <v>1.047</v>
          </cell>
          <cell r="AG533">
            <v>1.046</v>
          </cell>
          <cell r="AH533">
            <v>1.046</v>
          </cell>
          <cell r="AI533">
            <v>-31109</v>
          </cell>
          <cell r="AJ533">
            <v>0</v>
          </cell>
          <cell r="AK533">
            <v>0</v>
          </cell>
          <cell r="AL533">
            <v>0</v>
          </cell>
        </row>
        <row r="534">
          <cell r="R534" t="str">
            <v>MMM CFLEX - SIN PHAS WIN OFF PEAK E1CHDO</v>
          </cell>
          <cell r="S534">
            <v>-28643</v>
          </cell>
          <cell r="T534">
            <v>0</v>
          </cell>
          <cell r="U534">
            <v>0</v>
          </cell>
          <cell r="V534">
            <v>-147040.46</v>
          </cell>
          <cell r="W534">
            <v>118397.46</v>
          </cell>
          <cell r="X534" t="e">
            <v>#N/A</v>
          </cell>
          <cell r="Z534">
            <v>513.35</v>
          </cell>
          <cell r="AA534">
            <v>-147040.46</v>
          </cell>
          <cell r="AB534">
            <v>-36760.115</v>
          </cell>
          <cell r="AC534">
            <v>-441121.38</v>
          </cell>
          <cell r="AE534">
            <v>-28643</v>
          </cell>
          <cell r="AF534">
            <v>1.047</v>
          </cell>
          <cell r="AG534">
            <v>1.046</v>
          </cell>
          <cell r="AH534">
            <v>1.046</v>
          </cell>
          <cell r="AI534">
            <v>-28643</v>
          </cell>
          <cell r="AJ534">
            <v>0</v>
          </cell>
          <cell r="AK534">
            <v>0</v>
          </cell>
          <cell r="AL534">
            <v>0</v>
          </cell>
        </row>
        <row r="535">
          <cell r="R535" t="str">
            <v>MMM CFLEX - SIN PHASE SUMMER PEAK E1CLDP</v>
          </cell>
          <cell r="S535">
            <v>-47247</v>
          </cell>
          <cell r="T535">
            <v>-24002.89</v>
          </cell>
          <cell r="U535">
            <v>0</v>
          </cell>
          <cell r="V535">
            <v>-24002.89</v>
          </cell>
          <cell r="W535">
            <v>-23244.11</v>
          </cell>
          <cell r="X535" t="e">
            <v>#N/A</v>
          </cell>
          <cell r="Z535">
            <v>50.8</v>
          </cell>
          <cell r="AA535">
            <v>-24002.89</v>
          </cell>
          <cell r="AB535">
            <v>-6000.7225</v>
          </cell>
          <cell r="AC535">
            <v>-72008.67</v>
          </cell>
          <cell r="AE535">
            <v>-47247</v>
          </cell>
          <cell r="AF535">
            <v>1.047</v>
          </cell>
          <cell r="AG535">
            <v>1.046</v>
          </cell>
          <cell r="AH535">
            <v>1.046</v>
          </cell>
          <cell r="AI535">
            <v>-47247</v>
          </cell>
          <cell r="AJ535">
            <v>0</v>
          </cell>
          <cell r="AK535">
            <v>0</v>
          </cell>
          <cell r="AL535">
            <v>0</v>
          </cell>
        </row>
        <row r="536">
          <cell r="R536" t="str">
            <v>MMM CFLEX - SIN PHASE SUMMER STD E1CLDS</v>
          </cell>
          <cell r="S536">
            <v>-65844</v>
          </cell>
          <cell r="T536">
            <v>-30529.11</v>
          </cell>
          <cell r="U536">
            <v>0</v>
          </cell>
          <cell r="V536">
            <v>-30529.11</v>
          </cell>
          <cell r="W536">
            <v>-35314.89</v>
          </cell>
          <cell r="X536" t="e">
            <v>#N/A</v>
          </cell>
          <cell r="Z536">
            <v>46.36</v>
          </cell>
          <cell r="AA536">
            <v>-30529.11</v>
          </cell>
          <cell r="AB536">
            <v>-7632.2775</v>
          </cell>
          <cell r="AC536">
            <v>-91587.33</v>
          </cell>
          <cell r="AE536">
            <v>-65844</v>
          </cell>
          <cell r="AF536">
            <v>1.047</v>
          </cell>
          <cell r="AG536">
            <v>1.046</v>
          </cell>
          <cell r="AH536">
            <v>1.046</v>
          </cell>
          <cell r="AI536">
            <v>-65844</v>
          </cell>
          <cell r="AJ536">
            <v>0</v>
          </cell>
          <cell r="AK536">
            <v>0</v>
          </cell>
          <cell r="AL536">
            <v>0</v>
          </cell>
        </row>
        <row r="537">
          <cell r="R537" t="str">
            <v>MMM CFLEX - SIN PHA SUM OFF PEAK E1CLDO</v>
          </cell>
          <cell r="S537">
            <v>-63407</v>
          </cell>
          <cell r="T537">
            <v>-28600.77</v>
          </cell>
          <cell r="U537">
            <v>0</v>
          </cell>
          <cell r="V537">
            <v>-28600.77</v>
          </cell>
          <cell r="W537">
            <v>-34806.23</v>
          </cell>
          <cell r="X537" t="e">
            <v>#N/A</v>
          </cell>
          <cell r="Z537">
            <v>45.1</v>
          </cell>
          <cell r="AA537">
            <v>-28600.77</v>
          </cell>
          <cell r="AB537">
            <v>-7150.1925</v>
          </cell>
          <cell r="AC537">
            <v>-85802.31</v>
          </cell>
          <cell r="AE537">
            <v>-63407</v>
          </cell>
          <cell r="AF537">
            <v>1.047</v>
          </cell>
          <cell r="AG537">
            <v>1.046</v>
          </cell>
          <cell r="AH537">
            <v>1.046</v>
          </cell>
          <cell r="AI537">
            <v>-63407</v>
          </cell>
          <cell r="AJ537">
            <v>0</v>
          </cell>
          <cell r="AK537">
            <v>0</v>
          </cell>
          <cell r="AL537">
            <v>0</v>
          </cell>
        </row>
        <row r="538">
          <cell r="R538" t="str">
            <v>MMM CFLEX - SIN PHASE BASIC CHRG ELCEBC</v>
          </cell>
          <cell r="S538">
            <v>-33818</v>
          </cell>
          <cell r="T538">
            <v>-13388.38</v>
          </cell>
          <cell r="U538">
            <v>0</v>
          </cell>
          <cell r="V538">
            <v>-53357.1</v>
          </cell>
          <cell r="W538">
            <v>19539.1</v>
          </cell>
          <cell r="X538" t="e">
            <v>#N/A</v>
          </cell>
          <cell r="Z538">
            <v>157.77</v>
          </cell>
          <cell r="AA538">
            <v>-53357.1</v>
          </cell>
          <cell r="AB538">
            <v>-13339.275</v>
          </cell>
          <cell r="AC538">
            <v>-160071.3</v>
          </cell>
          <cell r="AE538">
            <v>-33818</v>
          </cell>
          <cell r="AF538">
            <v>1.047</v>
          </cell>
          <cell r="AG538">
            <v>1.046</v>
          </cell>
          <cell r="AH538">
            <v>1.046</v>
          </cell>
          <cell r="AI538">
            <v>-33818</v>
          </cell>
          <cell r="AJ538">
            <v>0</v>
          </cell>
          <cell r="AK538">
            <v>0</v>
          </cell>
          <cell r="AL538">
            <v>0</v>
          </cell>
        </row>
        <row r="539">
          <cell r="R539" t="str">
            <v>ELEC SALES: COMMERCIAL CONVEN 3-PHASE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 t="e">
            <v>#N/A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E539">
            <v>0</v>
          </cell>
          <cell r="AF539">
            <v>1.047</v>
          </cell>
          <cell r="AG539">
            <v>1.046</v>
          </cell>
          <cell r="AH539">
            <v>1.046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</row>
        <row r="540">
          <cell r="R540" t="str">
            <v>MMM CFLEX - 3 PHASE WINTER PEAK ELCHDP</v>
          </cell>
          <cell r="S540">
            <v>-5793182</v>
          </cell>
          <cell r="T540">
            <v>605.77</v>
          </cell>
          <cell r="U540">
            <v>0</v>
          </cell>
          <cell r="V540">
            <v>-7343902.19</v>
          </cell>
          <cell r="W540">
            <v>1550720.19</v>
          </cell>
          <cell r="X540" t="e">
            <v>#N/A</v>
          </cell>
          <cell r="Z540">
            <v>126.76</v>
          </cell>
          <cell r="AA540">
            <v>-7343902.19</v>
          </cell>
          <cell r="AB540">
            <v>-1835975.5475</v>
          </cell>
          <cell r="AC540">
            <v>-22031706.57</v>
          </cell>
          <cell r="AE540">
            <v>-5793182</v>
          </cell>
          <cell r="AF540">
            <v>1.047</v>
          </cell>
          <cell r="AG540">
            <v>1.046</v>
          </cell>
          <cell r="AH540">
            <v>1.046</v>
          </cell>
          <cell r="AI540">
            <v>-5793182</v>
          </cell>
          <cell r="AJ540">
            <v>0</v>
          </cell>
          <cell r="AK540">
            <v>0</v>
          </cell>
          <cell r="AL540">
            <v>0</v>
          </cell>
        </row>
        <row r="541">
          <cell r="R541" t="str">
            <v>MMM CFLEX - 3 PHASE WINTER STD ELCHDS</v>
          </cell>
          <cell r="S541">
            <v>-8920305</v>
          </cell>
          <cell r="T541">
            <v>0</v>
          </cell>
          <cell r="U541">
            <v>0</v>
          </cell>
          <cell r="V541">
            <v>-10789143.94</v>
          </cell>
          <cell r="W541">
            <v>1868838.94</v>
          </cell>
          <cell r="X541" t="e">
            <v>#N/A</v>
          </cell>
          <cell r="Z541">
            <v>120.95</v>
          </cell>
          <cell r="AA541">
            <v>-10789143.94</v>
          </cell>
          <cell r="AB541">
            <v>-2697285.985</v>
          </cell>
          <cell r="AC541">
            <v>-32367431.82</v>
          </cell>
          <cell r="AE541">
            <v>-8920305</v>
          </cell>
          <cell r="AF541">
            <v>1.047</v>
          </cell>
          <cell r="AG541">
            <v>1.046</v>
          </cell>
          <cell r="AH541">
            <v>1.046</v>
          </cell>
          <cell r="AI541">
            <v>-8920305</v>
          </cell>
          <cell r="AJ541">
            <v>0</v>
          </cell>
          <cell r="AK541">
            <v>0</v>
          </cell>
          <cell r="AL541">
            <v>0</v>
          </cell>
        </row>
        <row r="542">
          <cell r="R542" t="str">
            <v>MMM CFLEX - 3PHASE WIN OFF-PEAK ELCHDO</v>
          </cell>
          <cell r="S542">
            <v>-5784945</v>
          </cell>
          <cell r="T542">
            <v>0</v>
          </cell>
          <cell r="U542">
            <v>0</v>
          </cell>
          <cell r="V542">
            <v>-6852220.96</v>
          </cell>
          <cell r="W542">
            <v>1067275.96</v>
          </cell>
          <cell r="X542" t="e">
            <v>#N/A</v>
          </cell>
          <cell r="Z542">
            <v>118.44</v>
          </cell>
          <cell r="AA542">
            <v>-6852220.96</v>
          </cell>
          <cell r="AB542">
            <v>-1713055.24</v>
          </cell>
          <cell r="AC542">
            <v>-20556662.88</v>
          </cell>
          <cell r="AE542">
            <v>-5784945</v>
          </cell>
          <cell r="AF542">
            <v>1.047</v>
          </cell>
          <cell r="AG542">
            <v>1.046</v>
          </cell>
          <cell r="AH542">
            <v>1.046</v>
          </cell>
          <cell r="AI542">
            <v>-5784945</v>
          </cell>
          <cell r="AJ542">
            <v>0</v>
          </cell>
          <cell r="AK542">
            <v>0</v>
          </cell>
          <cell r="AL542">
            <v>0</v>
          </cell>
        </row>
        <row r="543">
          <cell r="R543" t="str">
            <v>MMM CFLEX -3PHASE SUMMER PEAK ELCLDP</v>
          </cell>
          <cell r="S543">
            <v>-10898264</v>
          </cell>
          <cell r="T543">
            <v>-1888704.82</v>
          </cell>
          <cell r="U543">
            <v>0</v>
          </cell>
          <cell r="V543">
            <v>-1894619.24</v>
          </cell>
          <cell r="W543">
            <v>-9003644.76</v>
          </cell>
          <cell r="X543" t="e">
            <v>#N/A</v>
          </cell>
          <cell r="Z543">
            <v>17.38</v>
          </cell>
          <cell r="AA543">
            <v>-1894619.24</v>
          </cell>
          <cell r="AB543">
            <v>-473654.81</v>
          </cell>
          <cell r="AC543">
            <v>-5683857.72</v>
          </cell>
          <cell r="AE543">
            <v>-10898264</v>
          </cell>
          <cell r="AF543">
            <v>1.047</v>
          </cell>
          <cell r="AG543">
            <v>1.046</v>
          </cell>
          <cell r="AH543">
            <v>1.046</v>
          </cell>
          <cell r="AI543">
            <v>-10898264</v>
          </cell>
          <cell r="AJ543">
            <v>0</v>
          </cell>
          <cell r="AK543">
            <v>0</v>
          </cell>
          <cell r="AL543">
            <v>0</v>
          </cell>
        </row>
        <row r="544">
          <cell r="R544" t="str">
            <v>MMM CFLEX -3 PHASE SUM STANDARD ELCLDS</v>
          </cell>
          <cell r="S544">
            <v>-15678241</v>
          </cell>
          <cell r="T544">
            <v>-2589992.93</v>
          </cell>
          <cell r="U544">
            <v>0</v>
          </cell>
          <cell r="V544">
            <v>-2589992.93</v>
          </cell>
          <cell r="W544">
            <v>-13088248.07</v>
          </cell>
          <cell r="X544" t="e">
            <v>#N/A</v>
          </cell>
          <cell r="Z544">
            <v>16.51</v>
          </cell>
          <cell r="AA544">
            <v>-2589992.93</v>
          </cell>
          <cell r="AB544">
            <v>-647498.2325</v>
          </cell>
          <cell r="AC544">
            <v>-7769978.790000001</v>
          </cell>
          <cell r="AE544">
            <v>-15678241</v>
          </cell>
          <cell r="AF544">
            <v>1.047</v>
          </cell>
          <cell r="AG544">
            <v>1.046</v>
          </cell>
          <cell r="AH544">
            <v>1.046</v>
          </cell>
          <cell r="AI544">
            <v>-15678241</v>
          </cell>
          <cell r="AJ544">
            <v>0</v>
          </cell>
          <cell r="AK544">
            <v>0</v>
          </cell>
          <cell r="AL544">
            <v>0</v>
          </cell>
        </row>
        <row r="545">
          <cell r="R545" t="str">
            <v>MMM CFLEX - 3 PHASE SUM OFF-PEAK ELCLDO</v>
          </cell>
          <cell r="S545">
            <v>-12930281</v>
          </cell>
          <cell r="T545">
            <v>-2040555.23</v>
          </cell>
          <cell r="U545">
            <v>0</v>
          </cell>
          <cell r="V545">
            <v>-2040555.23</v>
          </cell>
          <cell r="W545">
            <v>-10889725.77</v>
          </cell>
          <cell r="X545" t="e">
            <v>#N/A</v>
          </cell>
          <cell r="Z545">
            <v>15.78</v>
          </cell>
          <cell r="AA545">
            <v>-2040555.23</v>
          </cell>
          <cell r="AB545">
            <v>-510138.8075</v>
          </cell>
          <cell r="AC545">
            <v>-6121665.6899999995</v>
          </cell>
          <cell r="AE545">
            <v>-12930281</v>
          </cell>
          <cell r="AF545">
            <v>1.047</v>
          </cell>
          <cell r="AG545">
            <v>1.046</v>
          </cell>
          <cell r="AH545">
            <v>1.046</v>
          </cell>
          <cell r="AI545">
            <v>-12930281</v>
          </cell>
          <cell r="AJ545">
            <v>0</v>
          </cell>
          <cell r="AK545">
            <v>0</v>
          </cell>
          <cell r="AL545">
            <v>0</v>
          </cell>
        </row>
        <row r="546">
          <cell r="R546" t="str">
            <v>MMM CFLEX - 3 PHASE BASIC CHARGE ELCOBC</v>
          </cell>
          <cell r="S546">
            <v>-4233162</v>
          </cell>
          <cell r="T546">
            <v>-406021.28</v>
          </cell>
          <cell r="U546">
            <v>0</v>
          </cell>
          <cell r="V546">
            <v>-1610595.56</v>
          </cell>
          <cell r="W546">
            <v>-2622566.44</v>
          </cell>
          <cell r="X546" t="e">
            <v>#N/A</v>
          </cell>
          <cell r="Z546">
            <v>38.04</v>
          </cell>
          <cell r="AA546">
            <v>-1610595.56</v>
          </cell>
          <cell r="AB546">
            <v>-402648.89</v>
          </cell>
          <cell r="AC546">
            <v>-4831786.68</v>
          </cell>
          <cell r="AE546">
            <v>-4233162</v>
          </cell>
          <cell r="AF546">
            <v>1.047</v>
          </cell>
          <cell r="AG546">
            <v>1.046</v>
          </cell>
          <cell r="AH546">
            <v>1.046</v>
          </cell>
          <cell r="AI546">
            <v>-4233162</v>
          </cell>
          <cell r="AJ546">
            <v>0</v>
          </cell>
          <cell r="AK546">
            <v>0</v>
          </cell>
          <cell r="AL546">
            <v>0</v>
          </cell>
        </row>
        <row r="547">
          <cell r="R547" t="str">
            <v>MMM BUSINESS FLAT RATE WINTER PREPAID</v>
          </cell>
          <cell r="S547">
            <v>-22075702</v>
          </cell>
          <cell r="T547">
            <v>0</v>
          </cell>
          <cell r="U547">
            <v>0</v>
          </cell>
          <cell r="V547">
            <v>-18137115.17</v>
          </cell>
          <cell r="W547">
            <v>-3938586.83</v>
          </cell>
          <cell r="X547" t="e">
            <v>#N/A</v>
          </cell>
          <cell r="Z547">
            <v>82.15</v>
          </cell>
          <cell r="AA547">
            <v>-18137115.17</v>
          </cell>
          <cell r="AB547">
            <v>-4534278.7925</v>
          </cell>
          <cell r="AC547">
            <v>-54411345.510000005</v>
          </cell>
          <cell r="AE547">
            <v>-22075702</v>
          </cell>
          <cell r="AF547">
            <v>1.047</v>
          </cell>
          <cell r="AG547">
            <v>1.046</v>
          </cell>
          <cell r="AH547">
            <v>1.046</v>
          </cell>
          <cell r="AI547">
            <v>-22075702</v>
          </cell>
          <cell r="AJ547">
            <v>0</v>
          </cell>
          <cell r="AK547">
            <v>0</v>
          </cell>
          <cell r="AL547">
            <v>0</v>
          </cell>
        </row>
        <row r="548">
          <cell r="R548" t="str">
            <v>MMM BUSINESS FLAT RATE SUMMER PREPAID</v>
          </cell>
          <cell r="S548">
            <v>-61029169</v>
          </cell>
          <cell r="T548">
            <v>-7920850.78</v>
          </cell>
          <cell r="U548">
            <v>0</v>
          </cell>
          <cell r="V548">
            <v>-15925920.74</v>
          </cell>
          <cell r="W548">
            <v>-45103248.26</v>
          </cell>
          <cell r="X548" t="e">
            <v>#N/A</v>
          </cell>
          <cell r="Z548">
            <v>26.09</v>
          </cell>
          <cell r="AA548">
            <v>-15925920.74</v>
          </cell>
          <cell r="AB548">
            <v>-3981480.185</v>
          </cell>
          <cell r="AC548">
            <v>-47777762.22</v>
          </cell>
          <cell r="AE548">
            <v>-61029169</v>
          </cell>
          <cell r="AF548">
            <v>1.047</v>
          </cell>
          <cell r="AG548">
            <v>1.046</v>
          </cell>
          <cell r="AH548">
            <v>1.046</v>
          </cell>
          <cell r="AI548">
            <v>-61029169</v>
          </cell>
          <cell r="AJ548">
            <v>0</v>
          </cell>
          <cell r="AK548">
            <v>0</v>
          </cell>
          <cell r="AL548">
            <v>0</v>
          </cell>
        </row>
        <row r="549">
          <cell r="R549" t="str">
            <v>ELEC SALES: DOMESTI LOW HOME LIGHT 2 60A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 t="e">
            <v>#N/A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E549">
            <v>0</v>
          </cell>
          <cell r="AF549">
            <v>1.047</v>
          </cell>
          <cell r="AG549">
            <v>1.046</v>
          </cell>
          <cell r="AH549">
            <v>1.046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</row>
        <row r="550">
          <cell r="R550" t="str">
            <v>MMM IBT DOMESTIC CONVEN SUMMER ELSM01</v>
          </cell>
          <cell r="S550">
            <v>-44787013</v>
          </cell>
          <cell r="T550">
            <v>-1569642.11</v>
          </cell>
          <cell r="U550">
            <v>0</v>
          </cell>
          <cell r="V550">
            <v>-1567610.19</v>
          </cell>
          <cell r="W550">
            <v>-43219402.81</v>
          </cell>
          <cell r="X550" t="e">
            <v>#N/A</v>
          </cell>
          <cell r="Z550">
            <v>3.5</v>
          </cell>
          <cell r="AA550">
            <v>-1567610.19</v>
          </cell>
          <cell r="AB550">
            <v>-391902.5475</v>
          </cell>
          <cell r="AC550">
            <v>-4702830.57</v>
          </cell>
          <cell r="AE550">
            <v>-44787013</v>
          </cell>
          <cell r="AF550">
            <v>1.047</v>
          </cell>
          <cell r="AG550">
            <v>1.046</v>
          </cell>
          <cell r="AH550">
            <v>1.046</v>
          </cell>
          <cell r="AI550">
            <v>-44787013</v>
          </cell>
          <cell r="AJ550">
            <v>0</v>
          </cell>
          <cell r="AK550">
            <v>0</v>
          </cell>
          <cell r="AL550">
            <v>0</v>
          </cell>
        </row>
        <row r="551">
          <cell r="R551" t="str">
            <v>MMM INDIGENT IBT SUMMER FBE CONV &amp; PP</v>
          </cell>
          <cell r="S551">
            <v>18571140</v>
          </cell>
          <cell r="T551">
            <v>2838227.5</v>
          </cell>
          <cell r="U551">
            <v>0</v>
          </cell>
          <cell r="V551">
            <v>11103707.71</v>
          </cell>
          <cell r="W551">
            <v>7467432.29</v>
          </cell>
          <cell r="X551" t="e">
            <v>#N/A</v>
          </cell>
          <cell r="Z551">
            <v>59.79</v>
          </cell>
          <cell r="AA551">
            <v>11103707.71</v>
          </cell>
          <cell r="AB551">
            <v>2775926.9275</v>
          </cell>
          <cell r="AC551">
            <v>33311123.130000003</v>
          </cell>
          <cell r="AE551">
            <v>18571140</v>
          </cell>
          <cell r="AF551">
            <v>1.047</v>
          </cell>
          <cell r="AG551">
            <v>1.046</v>
          </cell>
          <cell r="AH551">
            <v>1.046</v>
          </cell>
          <cell r="AI551">
            <v>18571140</v>
          </cell>
          <cell r="AJ551">
            <v>0</v>
          </cell>
          <cell r="AK551">
            <v>0</v>
          </cell>
          <cell r="AL551">
            <v>0</v>
          </cell>
        </row>
        <row r="552">
          <cell r="R552" t="str">
            <v>MANGAUNG IBT DOMESTIC PREPAID SUMMER</v>
          </cell>
          <cell r="S552">
            <v>-1079251541</v>
          </cell>
          <cell r="T552">
            <v>-86176868.03</v>
          </cell>
          <cell r="U552">
            <v>0</v>
          </cell>
          <cell r="V552">
            <v>-146565734.55</v>
          </cell>
          <cell r="W552">
            <v>-932685806.45</v>
          </cell>
          <cell r="X552" t="e">
            <v>#N/A</v>
          </cell>
          <cell r="Z552">
            <v>13.58</v>
          </cell>
          <cell r="AA552">
            <v>-146565734.55</v>
          </cell>
          <cell r="AB552">
            <v>-36641433.6375</v>
          </cell>
          <cell r="AC552">
            <v>-439697203.65000004</v>
          </cell>
          <cell r="AE552">
            <v>-903485300.98</v>
          </cell>
          <cell r="AF552">
            <v>1.047</v>
          </cell>
          <cell r="AG552">
            <v>1.046</v>
          </cell>
          <cell r="AH552">
            <v>1.046</v>
          </cell>
          <cell r="AI552">
            <v>-1079251541</v>
          </cell>
          <cell r="AJ552">
            <v>175766240.01999998</v>
          </cell>
          <cell r="AK552">
            <v>0</v>
          </cell>
          <cell r="AL552">
            <v>0</v>
          </cell>
        </row>
        <row r="553">
          <cell r="R553" t="str">
            <v>MMM IBT DOMESTIC PREPAID WINTER</v>
          </cell>
          <cell r="S553">
            <v>-509935828</v>
          </cell>
          <cell r="T553">
            <v>0</v>
          </cell>
          <cell r="U553">
            <v>0</v>
          </cell>
          <cell r="V553">
            <v>-262666455.35</v>
          </cell>
          <cell r="W553">
            <v>-247269372.65</v>
          </cell>
          <cell r="X553" t="e">
            <v>#N/A</v>
          </cell>
          <cell r="Z553">
            <v>51.5</v>
          </cell>
          <cell r="AA553">
            <v>-262666455.35</v>
          </cell>
          <cell r="AB553">
            <v>-65666613.8375</v>
          </cell>
          <cell r="AC553">
            <v>-787999366.05</v>
          </cell>
          <cell r="AE553">
            <v>-509935828</v>
          </cell>
          <cell r="AF553">
            <v>1.047</v>
          </cell>
          <cell r="AG553">
            <v>1.046</v>
          </cell>
          <cell r="AH553">
            <v>1.046</v>
          </cell>
          <cell r="AI553">
            <v>-509935828</v>
          </cell>
          <cell r="AJ553">
            <v>0</v>
          </cell>
          <cell r="AK553">
            <v>0</v>
          </cell>
          <cell r="AL553">
            <v>0</v>
          </cell>
        </row>
        <row r="554">
          <cell r="R554" t="str">
            <v>MMM INDIGENT IBT WINTER FBE CONV &amp; PP</v>
          </cell>
          <cell r="S554">
            <v>7909837</v>
          </cell>
          <cell r="T554">
            <v>0</v>
          </cell>
          <cell r="U554">
            <v>0</v>
          </cell>
          <cell r="V554">
            <v>0</v>
          </cell>
          <cell r="W554">
            <v>7909837</v>
          </cell>
          <cell r="X554" t="e">
            <v>#N/A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E554">
            <v>7909837</v>
          </cell>
          <cell r="AF554">
            <v>1.047</v>
          </cell>
          <cell r="AG554">
            <v>1.046</v>
          </cell>
          <cell r="AH554">
            <v>1.046</v>
          </cell>
          <cell r="AI554">
            <v>7909837</v>
          </cell>
          <cell r="AJ554">
            <v>0</v>
          </cell>
          <cell r="AK554">
            <v>0</v>
          </cell>
          <cell r="AL554">
            <v>0</v>
          </cell>
        </row>
        <row r="555">
          <cell r="R555" t="str">
            <v>INDIGENT OTHER SUMMER CONV &amp; PP INELSM1</v>
          </cell>
          <cell r="S555">
            <v>-64343821</v>
          </cell>
          <cell r="T555">
            <v>0</v>
          </cell>
          <cell r="U555">
            <v>0</v>
          </cell>
          <cell r="V555">
            <v>0</v>
          </cell>
          <cell r="W555">
            <v>-64343821</v>
          </cell>
          <cell r="X555" t="e">
            <v>#N/A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E555">
            <v>-64343821</v>
          </cell>
          <cell r="AF555">
            <v>1.047</v>
          </cell>
          <cell r="AG555">
            <v>1.046</v>
          </cell>
          <cell r="AH555">
            <v>1.046</v>
          </cell>
          <cell r="AI555">
            <v>-64343821</v>
          </cell>
          <cell r="AJ555">
            <v>0</v>
          </cell>
          <cell r="AK555">
            <v>0</v>
          </cell>
          <cell r="AL555">
            <v>0</v>
          </cell>
        </row>
        <row r="556">
          <cell r="R556" t="str">
            <v>MMM DEPARTMENTAL FLAT RATE WINTER</v>
          </cell>
          <cell r="S556">
            <v>-387989</v>
          </cell>
          <cell r="T556">
            <v>0</v>
          </cell>
          <cell r="U556">
            <v>0</v>
          </cell>
          <cell r="V556">
            <v>-61982.76</v>
          </cell>
          <cell r="W556">
            <v>-326006.24</v>
          </cell>
          <cell r="X556" t="e">
            <v>#N/A</v>
          </cell>
          <cell r="Z556">
            <v>15.97</v>
          </cell>
          <cell r="AA556">
            <v>-61982.76</v>
          </cell>
          <cell r="AB556">
            <v>-15495.69</v>
          </cell>
          <cell r="AC556">
            <v>-185948.28</v>
          </cell>
          <cell r="AE556">
            <v>-387989</v>
          </cell>
          <cell r="AF556">
            <v>1.047</v>
          </cell>
          <cell r="AG556">
            <v>1.046</v>
          </cell>
          <cell r="AH556">
            <v>1.046</v>
          </cell>
          <cell r="AI556">
            <v>-387989</v>
          </cell>
          <cell r="AJ556">
            <v>0</v>
          </cell>
          <cell r="AK556">
            <v>0</v>
          </cell>
          <cell r="AL556">
            <v>0</v>
          </cell>
        </row>
        <row r="557">
          <cell r="R557" t="str">
            <v>MMM DEPARTMENTAL FLAT RATE SUMMER</v>
          </cell>
          <cell r="S557">
            <v>-166311</v>
          </cell>
          <cell r="T557">
            <v>-39554.93</v>
          </cell>
          <cell r="U557">
            <v>0</v>
          </cell>
          <cell r="V557">
            <v>-39554.93</v>
          </cell>
          <cell r="W557">
            <v>-126756.07</v>
          </cell>
          <cell r="X557" t="e">
            <v>#N/A</v>
          </cell>
          <cell r="Z557">
            <v>23.78</v>
          </cell>
          <cell r="AA557">
            <v>-39554.93</v>
          </cell>
          <cell r="AB557">
            <v>-9888.7325</v>
          </cell>
          <cell r="AC557">
            <v>-118664.79000000001</v>
          </cell>
          <cell r="AE557">
            <v>-166311</v>
          </cell>
          <cell r="AF557">
            <v>1.047</v>
          </cell>
          <cell r="AG557">
            <v>1.046</v>
          </cell>
          <cell r="AH557">
            <v>1.046</v>
          </cell>
          <cell r="AI557">
            <v>-166311</v>
          </cell>
          <cell r="AJ557">
            <v>0</v>
          </cell>
          <cell r="AK557">
            <v>0</v>
          </cell>
          <cell r="AL557">
            <v>0</v>
          </cell>
        </row>
        <row r="558">
          <cell r="R558" t="str">
            <v>MMM INDIGENT HIGH DEMAND IBT(WINTER)(INE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 t="e">
            <v>#N/A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E558">
            <v>0</v>
          </cell>
          <cell r="AF558">
            <v>1.047</v>
          </cell>
          <cell r="AG558">
            <v>1.046</v>
          </cell>
          <cell r="AH558">
            <v>1.046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</row>
        <row r="559">
          <cell r="R559" t="str">
            <v>MMM IBT DOMESTIC CONVEN WINTER EL0001</v>
          </cell>
          <cell r="S559">
            <v>-16553973</v>
          </cell>
          <cell r="T559">
            <v>413017.59</v>
          </cell>
          <cell r="U559">
            <v>0</v>
          </cell>
          <cell r="V559">
            <v>-8075541.51</v>
          </cell>
          <cell r="W559">
            <v>-8478431.49</v>
          </cell>
          <cell r="X559" t="e">
            <v>#N/A</v>
          </cell>
          <cell r="Z559">
            <v>48.78</v>
          </cell>
          <cell r="AA559">
            <v>-8075541.51</v>
          </cell>
          <cell r="AB559">
            <v>-2018885.3775</v>
          </cell>
          <cell r="AC559">
            <v>-24226624.53</v>
          </cell>
          <cell r="AE559">
            <v>-16553973</v>
          </cell>
          <cell r="AF559">
            <v>1.047</v>
          </cell>
          <cell r="AG559">
            <v>1.046</v>
          </cell>
          <cell r="AH559">
            <v>1.046</v>
          </cell>
          <cell r="AI559">
            <v>-16553973</v>
          </cell>
          <cell r="AJ559">
            <v>0</v>
          </cell>
          <cell r="AK559">
            <v>0</v>
          </cell>
          <cell r="AL559">
            <v>0</v>
          </cell>
        </row>
        <row r="560">
          <cell r="R560" t="str">
            <v>MMM HOMEFLEX - 3PHASE WINTER PEAK ELRHDP</v>
          </cell>
          <cell r="S560">
            <v>-3828853</v>
          </cell>
          <cell r="T560">
            <v>0</v>
          </cell>
          <cell r="U560">
            <v>0</v>
          </cell>
          <cell r="V560">
            <v>-3301009.41</v>
          </cell>
          <cell r="W560">
            <v>-527843.59</v>
          </cell>
          <cell r="X560" t="e">
            <v>#N/A</v>
          </cell>
          <cell r="Z560">
            <v>86.21</v>
          </cell>
          <cell r="AA560">
            <v>-3301009.41</v>
          </cell>
          <cell r="AB560">
            <v>-825252.3525</v>
          </cell>
          <cell r="AC560">
            <v>-9903028.23</v>
          </cell>
          <cell r="AE560">
            <v>-3828853</v>
          </cell>
          <cell r="AF560">
            <v>1.047</v>
          </cell>
          <cell r="AG560">
            <v>1.046</v>
          </cell>
          <cell r="AH560">
            <v>1.046</v>
          </cell>
          <cell r="AI560">
            <v>-3828853</v>
          </cell>
          <cell r="AJ560">
            <v>0</v>
          </cell>
          <cell r="AK560">
            <v>0</v>
          </cell>
          <cell r="AL560">
            <v>0</v>
          </cell>
        </row>
        <row r="561">
          <cell r="R561" t="str">
            <v>MMM HOMEFLEX - 3PHASE WINTE STAND ELRHDS</v>
          </cell>
          <cell r="S561">
            <v>-4482354</v>
          </cell>
          <cell r="T561">
            <v>0</v>
          </cell>
          <cell r="U561">
            <v>0</v>
          </cell>
          <cell r="V561">
            <v>-3786628.09</v>
          </cell>
          <cell r="W561">
            <v>-695725.91</v>
          </cell>
          <cell r="X561" t="e">
            <v>#N/A</v>
          </cell>
          <cell r="Z561">
            <v>84.47</v>
          </cell>
          <cell r="AA561">
            <v>-3786628.09</v>
          </cell>
          <cell r="AB561">
            <v>-946657.0225</v>
          </cell>
          <cell r="AC561">
            <v>-11359884.27</v>
          </cell>
          <cell r="AE561">
            <v>-4482354</v>
          </cell>
          <cell r="AF561">
            <v>1.047</v>
          </cell>
          <cell r="AG561">
            <v>1.046</v>
          </cell>
          <cell r="AH561">
            <v>1.046</v>
          </cell>
          <cell r="AI561">
            <v>-4482354</v>
          </cell>
          <cell r="AJ561">
            <v>0</v>
          </cell>
          <cell r="AK561">
            <v>0</v>
          </cell>
          <cell r="AL561">
            <v>0</v>
          </cell>
        </row>
        <row r="562">
          <cell r="R562" t="str">
            <v>MMM HOMEF HIGH DEM OFF-P 3 PH ELRHDO</v>
          </cell>
          <cell r="S562">
            <v>-4031442</v>
          </cell>
          <cell r="T562">
            <v>0</v>
          </cell>
          <cell r="U562">
            <v>0</v>
          </cell>
          <cell r="V562">
            <v>-3697220.64</v>
          </cell>
          <cell r="W562">
            <v>-334221.36</v>
          </cell>
          <cell r="X562" t="e">
            <v>#N/A</v>
          </cell>
          <cell r="Z562">
            <v>91.7</v>
          </cell>
          <cell r="AA562">
            <v>-3697220.64</v>
          </cell>
          <cell r="AB562">
            <v>-924305.16</v>
          </cell>
          <cell r="AC562">
            <v>-11091661.92</v>
          </cell>
          <cell r="AE562">
            <v>-4031442</v>
          </cell>
          <cell r="AF562">
            <v>1.047</v>
          </cell>
          <cell r="AG562">
            <v>1.046</v>
          </cell>
          <cell r="AH562">
            <v>1.046</v>
          </cell>
          <cell r="AI562">
            <v>-4031442</v>
          </cell>
          <cell r="AJ562">
            <v>0</v>
          </cell>
          <cell r="AK562">
            <v>0</v>
          </cell>
          <cell r="AL562">
            <v>0</v>
          </cell>
        </row>
        <row r="563">
          <cell r="R563" t="str">
            <v>MMM HFLEX - 3 PHASE SUMMER PEAK ELRLDP</v>
          </cell>
          <cell r="S563">
            <v>-4196600</v>
          </cell>
          <cell r="T563">
            <v>-642343.28</v>
          </cell>
          <cell r="U563">
            <v>0</v>
          </cell>
          <cell r="V563">
            <v>-659012.58</v>
          </cell>
          <cell r="W563">
            <v>-3537587.42</v>
          </cell>
          <cell r="X563" t="e">
            <v>#N/A</v>
          </cell>
          <cell r="Z563">
            <v>15.7</v>
          </cell>
          <cell r="AA563">
            <v>-659012.58</v>
          </cell>
          <cell r="AB563">
            <v>-164753.145</v>
          </cell>
          <cell r="AC563">
            <v>-1977037.7399999998</v>
          </cell>
          <cell r="AE563">
            <v>-4196600</v>
          </cell>
          <cell r="AF563">
            <v>1.047</v>
          </cell>
          <cell r="AG563">
            <v>1.046</v>
          </cell>
          <cell r="AH563">
            <v>1.046</v>
          </cell>
          <cell r="AI563">
            <v>-4196600</v>
          </cell>
          <cell r="AJ563">
            <v>0</v>
          </cell>
          <cell r="AK563">
            <v>0</v>
          </cell>
          <cell r="AL563">
            <v>0</v>
          </cell>
        </row>
        <row r="564">
          <cell r="R564" t="str">
            <v>MMM HOMEF LOW DEM STAN 3 PH ELRLDS</v>
          </cell>
          <cell r="S564">
            <v>-6666952</v>
          </cell>
          <cell r="T564">
            <v>-1012029.35</v>
          </cell>
          <cell r="U564">
            <v>0</v>
          </cell>
          <cell r="V564">
            <v>-1040935.29</v>
          </cell>
          <cell r="W564">
            <v>-5626016.71</v>
          </cell>
          <cell r="X564" t="e">
            <v>#N/A</v>
          </cell>
          <cell r="Z564">
            <v>15.61</v>
          </cell>
          <cell r="AA564">
            <v>-1040935.29</v>
          </cell>
          <cell r="AB564">
            <v>-260233.8225</v>
          </cell>
          <cell r="AC564">
            <v>-3122805.87</v>
          </cell>
          <cell r="AE564">
            <v>-6666952</v>
          </cell>
          <cell r="AF564">
            <v>1.047</v>
          </cell>
          <cell r="AG564">
            <v>1.046</v>
          </cell>
          <cell r="AH564">
            <v>1.046</v>
          </cell>
          <cell r="AI564">
            <v>-6666952</v>
          </cell>
          <cell r="AJ564">
            <v>0</v>
          </cell>
          <cell r="AK564">
            <v>0</v>
          </cell>
          <cell r="AL564">
            <v>0</v>
          </cell>
        </row>
        <row r="565">
          <cell r="R565" t="str">
            <v>MMM HFLEX - 3PHASE SUMMR OFF-PEAK ELRLDO</v>
          </cell>
          <cell r="S565">
            <v>-6216636</v>
          </cell>
          <cell r="T565">
            <v>-788775.76</v>
          </cell>
          <cell r="U565">
            <v>0</v>
          </cell>
          <cell r="V565">
            <v>-807639.59</v>
          </cell>
          <cell r="W565">
            <v>-5408996.41</v>
          </cell>
          <cell r="X565" t="e">
            <v>#N/A</v>
          </cell>
          <cell r="Z565">
            <v>12.99</v>
          </cell>
          <cell r="AA565">
            <v>-807639.59</v>
          </cell>
          <cell r="AB565">
            <v>-201909.8975</v>
          </cell>
          <cell r="AC565">
            <v>-2422918.77</v>
          </cell>
          <cell r="AE565">
            <v>-6216636</v>
          </cell>
          <cell r="AF565">
            <v>1.047</v>
          </cell>
          <cell r="AG565">
            <v>1.046</v>
          </cell>
          <cell r="AH565">
            <v>1.046</v>
          </cell>
          <cell r="AI565">
            <v>-6216636</v>
          </cell>
          <cell r="AJ565">
            <v>0</v>
          </cell>
          <cell r="AK565">
            <v>0</v>
          </cell>
          <cell r="AL565">
            <v>0</v>
          </cell>
        </row>
        <row r="566">
          <cell r="R566" t="str">
            <v>MMM HFLEX - 3 PHASE BASIC CHARGE ELROBC</v>
          </cell>
          <cell r="S566">
            <v>-1264241</v>
          </cell>
          <cell r="T566">
            <v>-94676.92</v>
          </cell>
          <cell r="U566">
            <v>0</v>
          </cell>
          <cell r="V566">
            <v>-393887.48</v>
          </cell>
          <cell r="W566">
            <v>-870353.52</v>
          </cell>
          <cell r="X566" t="e">
            <v>#N/A</v>
          </cell>
          <cell r="Z566">
            <v>31.15</v>
          </cell>
          <cell r="AA566">
            <v>-393887.48</v>
          </cell>
          <cell r="AB566">
            <v>-98471.87</v>
          </cell>
          <cell r="AC566">
            <v>-1181662.44</v>
          </cell>
          <cell r="AE566">
            <v>-1264241</v>
          </cell>
          <cell r="AF566">
            <v>1.047</v>
          </cell>
          <cell r="AG566">
            <v>1.046</v>
          </cell>
          <cell r="AH566">
            <v>1.046</v>
          </cell>
          <cell r="AI566">
            <v>-1264241</v>
          </cell>
          <cell r="AJ566">
            <v>0</v>
          </cell>
          <cell r="AK566">
            <v>0</v>
          </cell>
          <cell r="AL566">
            <v>0</v>
          </cell>
        </row>
        <row r="567">
          <cell r="R567" t="str">
            <v>MMM HFLEX - SINGLE PHASE WINTER E1RHDP</v>
          </cell>
          <cell r="S567">
            <v>-40411</v>
          </cell>
          <cell r="T567">
            <v>0</v>
          </cell>
          <cell r="U567">
            <v>0</v>
          </cell>
          <cell r="V567">
            <v>-93119.94</v>
          </cell>
          <cell r="W567">
            <v>52708.94</v>
          </cell>
          <cell r="X567" t="e">
            <v>#N/A</v>
          </cell>
          <cell r="Z567">
            <v>230.43</v>
          </cell>
          <cell r="AA567">
            <v>-93119.94</v>
          </cell>
          <cell r="AB567">
            <v>-23279.985</v>
          </cell>
          <cell r="AC567">
            <v>-279359.82</v>
          </cell>
          <cell r="AE567">
            <v>-40411</v>
          </cell>
          <cell r="AF567">
            <v>1.047</v>
          </cell>
          <cell r="AG567">
            <v>1.046</v>
          </cell>
          <cell r="AH567">
            <v>1.046</v>
          </cell>
          <cell r="AI567">
            <v>-40411</v>
          </cell>
          <cell r="AJ567">
            <v>0</v>
          </cell>
          <cell r="AK567">
            <v>0</v>
          </cell>
          <cell r="AL567">
            <v>0</v>
          </cell>
        </row>
        <row r="568">
          <cell r="R568" t="str">
            <v>MMM HFLEX - SINGLE PHAS WINTR STD E1RHDS</v>
          </cell>
          <cell r="S568">
            <v>-39938</v>
          </cell>
          <cell r="T568">
            <v>0</v>
          </cell>
          <cell r="U568">
            <v>0</v>
          </cell>
          <cell r="V568">
            <v>-110177.28</v>
          </cell>
          <cell r="W568">
            <v>70239.28</v>
          </cell>
          <cell r="X568" t="e">
            <v>#N/A</v>
          </cell>
          <cell r="Z568">
            <v>275.87</v>
          </cell>
          <cell r="AA568">
            <v>-110177.28</v>
          </cell>
          <cell r="AB568">
            <v>-27544.32</v>
          </cell>
          <cell r="AC568">
            <v>-330531.83999999997</v>
          </cell>
          <cell r="AE568">
            <v>-39938</v>
          </cell>
          <cell r="AF568">
            <v>1.047</v>
          </cell>
          <cell r="AG568">
            <v>1.046</v>
          </cell>
          <cell r="AH568">
            <v>1.046</v>
          </cell>
          <cell r="AI568">
            <v>-39938</v>
          </cell>
          <cell r="AJ568">
            <v>0</v>
          </cell>
          <cell r="AK568">
            <v>0</v>
          </cell>
          <cell r="AL568">
            <v>0</v>
          </cell>
        </row>
        <row r="569">
          <cell r="R569" t="str">
            <v>MMM HFELEX -SIN PHASE WINT OFF PE E1RHDO</v>
          </cell>
          <cell r="S569">
            <v>-49615</v>
          </cell>
          <cell r="T569">
            <v>0</v>
          </cell>
          <cell r="U569">
            <v>0</v>
          </cell>
          <cell r="V569">
            <v>-134281.78</v>
          </cell>
          <cell r="W569">
            <v>84666.78</v>
          </cell>
          <cell r="X569" t="e">
            <v>#N/A</v>
          </cell>
          <cell r="Z569">
            <v>270.64</v>
          </cell>
          <cell r="AA569">
            <v>-134281.78</v>
          </cell>
          <cell r="AB569">
            <v>-33570.445</v>
          </cell>
          <cell r="AC569">
            <v>-402845.33999999997</v>
          </cell>
          <cell r="AE569">
            <v>-49615</v>
          </cell>
          <cell r="AF569">
            <v>1.047</v>
          </cell>
          <cell r="AG569">
            <v>1.046</v>
          </cell>
          <cell r="AH569">
            <v>1.046</v>
          </cell>
          <cell r="AI569">
            <v>-49615</v>
          </cell>
          <cell r="AJ569">
            <v>0</v>
          </cell>
          <cell r="AK569">
            <v>0</v>
          </cell>
          <cell r="AL569">
            <v>0</v>
          </cell>
        </row>
        <row r="570">
          <cell r="R570" t="str">
            <v>MMM HFLEX - SINGL PHAS SUMM PEAK E1RLDP</v>
          </cell>
          <cell r="S570">
            <v>-30608</v>
          </cell>
          <cell r="T570">
            <v>-14145.07</v>
          </cell>
          <cell r="U570">
            <v>0</v>
          </cell>
          <cell r="V570">
            <v>-14145.07</v>
          </cell>
          <cell r="W570">
            <v>-16462.93</v>
          </cell>
          <cell r="X570" t="e">
            <v>#N/A</v>
          </cell>
          <cell r="Z570">
            <v>46.21</v>
          </cell>
          <cell r="AA570">
            <v>-14145.07</v>
          </cell>
          <cell r="AB570">
            <v>-3536.2675</v>
          </cell>
          <cell r="AC570">
            <v>-42435.21</v>
          </cell>
          <cell r="AE570">
            <v>-30608</v>
          </cell>
          <cell r="AF570">
            <v>1.047</v>
          </cell>
          <cell r="AG570">
            <v>1.046</v>
          </cell>
          <cell r="AH570">
            <v>1.046</v>
          </cell>
          <cell r="AI570">
            <v>-30608</v>
          </cell>
          <cell r="AJ570">
            <v>0</v>
          </cell>
          <cell r="AK570">
            <v>0</v>
          </cell>
          <cell r="AL570">
            <v>0</v>
          </cell>
        </row>
        <row r="571">
          <cell r="R571" t="str">
            <v>MMM HFLEX - SING PHASE SUMM STD E1RLDS</v>
          </cell>
          <cell r="S571">
            <v>-52778</v>
          </cell>
          <cell r="T571">
            <v>-21340.39</v>
          </cell>
          <cell r="U571">
            <v>0</v>
          </cell>
          <cell r="V571">
            <v>-21340.39</v>
          </cell>
          <cell r="W571">
            <v>-31437.61</v>
          </cell>
          <cell r="X571" t="e">
            <v>#N/A</v>
          </cell>
          <cell r="Z571">
            <v>40.43</v>
          </cell>
          <cell r="AA571">
            <v>-21340.39</v>
          </cell>
          <cell r="AB571">
            <v>-5335.0975</v>
          </cell>
          <cell r="AC571">
            <v>-64021.17</v>
          </cell>
          <cell r="AE571">
            <v>-52778</v>
          </cell>
          <cell r="AF571">
            <v>1.047</v>
          </cell>
          <cell r="AG571">
            <v>1.046</v>
          </cell>
          <cell r="AH571">
            <v>1.046</v>
          </cell>
          <cell r="AI571">
            <v>-52778</v>
          </cell>
          <cell r="AJ571">
            <v>0</v>
          </cell>
          <cell r="AK571">
            <v>0</v>
          </cell>
          <cell r="AL571">
            <v>0</v>
          </cell>
        </row>
        <row r="572">
          <cell r="R572" t="str">
            <v>MMM CFLEX -SIN PHASE SUM OFF-PEAK ELCLDO</v>
          </cell>
          <cell r="S572">
            <v>-62996</v>
          </cell>
          <cell r="T572">
            <v>-20122.48</v>
          </cell>
          <cell r="U572">
            <v>0</v>
          </cell>
          <cell r="V572">
            <v>-20122.48</v>
          </cell>
          <cell r="W572">
            <v>-42873.52</v>
          </cell>
          <cell r="X572" t="e">
            <v>#N/A</v>
          </cell>
          <cell r="Z572">
            <v>31.94</v>
          </cell>
          <cell r="AA572">
            <v>-20122.48</v>
          </cell>
          <cell r="AB572">
            <v>-5030.62</v>
          </cell>
          <cell r="AC572">
            <v>-60367.44</v>
          </cell>
          <cell r="AE572">
            <v>-62996</v>
          </cell>
          <cell r="AF572">
            <v>1.047</v>
          </cell>
          <cell r="AG572">
            <v>1.046</v>
          </cell>
          <cell r="AH572">
            <v>1.046</v>
          </cell>
          <cell r="AI572">
            <v>-62996</v>
          </cell>
          <cell r="AJ572">
            <v>0</v>
          </cell>
          <cell r="AK572">
            <v>0</v>
          </cell>
          <cell r="AL572">
            <v>0</v>
          </cell>
        </row>
        <row r="573">
          <cell r="R573" t="str">
            <v>MMM HFLEX SING BASIC SER CHARGE ELREBC</v>
          </cell>
          <cell r="S573">
            <v>-34203</v>
          </cell>
          <cell r="T573">
            <v>-6510.95</v>
          </cell>
          <cell r="U573">
            <v>0</v>
          </cell>
          <cell r="V573">
            <v>-26015.46</v>
          </cell>
          <cell r="W573">
            <v>-8187.54</v>
          </cell>
          <cell r="X573" t="e">
            <v>#N/A</v>
          </cell>
          <cell r="Z573">
            <v>76.06</v>
          </cell>
          <cell r="AA573">
            <v>-26015.46</v>
          </cell>
          <cell r="AB573">
            <v>-6503.865</v>
          </cell>
          <cell r="AC573">
            <v>-78046.38</v>
          </cell>
          <cell r="AE573">
            <v>-34203</v>
          </cell>
          <cell r="AF573">
            <v>1.047</v>
          </cell>
          <cell r="AG573">
            <v>1.046</v>
          </cell>
          <cell r="AH573">
            <v>1.046</v>
          </cell>
          <cell r="AI573">
            <v>-34203</v>
          </cell>
          <cell r="AJ573">
            <v>0</v>
          </cell>
          <cell r="AK573">
            <v>0</v>
          </cell>
          <cell r="AL573">
            <v>0</v>
          </cell>
        </row>
        <row r="574">
          <cell r="R574" t="str">
            <v>MMM BULK RESIDEN 2 - WINTER PEAK ELHPO1</v>
          </cell>
          <cell r="S574">
            <v>-6690626</v>
          </cell>
          <cell r="T574">
            <v>0</v>
          </cell>
          <cell r="U574">
            <v>0</v>
          </cell>
          <cell r="V574">
            <v>-6591570.93</v>
          </cell>
          <cell r="W574">
            <v>-99055.07</v>
          </cell>
          <cell r="X574" t="e">
            <v>#N/A</v>
          </cell>
          <cell r="Z574">
            <v>98.51</v>
          </cell>
          <cell r="AA574">
            <v>-6591570.93</v>
          </cell>
          <cell r="AB574">
            <v>-1647892.7325</v>
          </cell>
          <cell r="AC574">
            <v>-19774712.79</v>
          </cell>
          <cell r="AE574">
            <v>-6690626</v>
          </cell>
          <cell r="AF574">
            <v>1.047</v>
          </cell>
          <cell r="AG574">
            <v>1.046</v>
          </cell>
          <cell r="AH574">
            <v>1.046</v>
          </cell>
          <cell r="AI574">
            <v>-6690626</v>
          </cell>
          <cell r="AJ574">
            <v>0</v>
          </cell>
          <cell r="AK574">
            <v>0</v>
          </cell>
          <cell r="AL574">
            <v>0</v>
          </cell>
        </row>
        <row r="575">
          <cell r="R575" t="str">
            <v>MMM BULK RESIDE 2 - WINTER STD ELHSO1</v>
          </cell>
          <cell r="S575">
            <v>-7106004</v>
          </cell>
          <cell r="T575">
            <v>0</v>
          </cell>
          <cell r="U575">
            <v>0</v>
          </cell>
          <cell r="V575">
            <v>-9558210.42</v>
          </cell>
          <cell r="W575">
            <v>2452206.42</v>
          </cell>
          <cell r="X575" t="e">
            <v>#N/A</v>
          </cell>
          <cell r="Z575">
            <v>134.5</v>
          </cell>
          <cell r="AA575">
            <v>-9558210.42</v>
          </cell>
          <cell r="AB575">
            <v>-2389552.605</v>
          </cell>
          <cell r="AC575">
            <v>-28674631.259999998</v>
          </cell>
          <cell r="AE575">
            <v>-7106004</v>
          </cell>
          <cell r="AF575">
            <v>1.047</v>
          </cell>
          <cell r="AG575">
            <v>1.046</v>
          </cell>
          <cell r="AH575">
            <v>1.046</v>
          </cell>
          <cell r="AI575">
            <v>-7106004</v>
          </cell>
          <cell r="AJ575">
            <v>0</v>
          </cell>
          <cell r="AK575">
            <v>0</v>
          </cell>
          <cell r="AL575">
            <v>0</v>
          </cell>
        </row>
        <row r="576">
          <cell r="R576" t="str">
            <v>MMM BULK RESIDEN 2 -WINT OFF PEAK ELH001</v>
          </cell>
          <cell r="S576">
            <v>-8622356</v>
          </cell>
          <cell r="T576">
            <v>0</v>
          </cell>
          <cell r="U576">
            <v>0</v>
          </cell>
          <cell r="V576">
            <v>-8493514.66</v>
          </cell>
          <cell r="W576">
            <v>-128841.34</v>
          </cell>
          <cell r="X576" t="e">
            <v>#N/A</v>
          </cell>
          <cell r="Z576">
            <v>98.5</v>
          </cell>
          <cell r="AA576">
            <v>-8493514.66</v>
          </cell>
          <cell r="AB576">
            <v>-2123378.665</v>
          </cell>
          <cell r="AC576">
            <v>-25480543.98</v>
          </cell>
          <cell r="AE576">
            <v>-8622356</v>
          </cell>
          <cell r="AF576">
            <v>1.047</v>
          </cell>
          <cell r="AG576">
            <v>1.046</v>
          </cell>
          <cell r="AH576">
            <v>1.046</v>
          </cell>
          <cell r="AI576">
            <v>-8622356</v>
          </cell>
          <cell r="AJ576">
            <v>0</v>
          </cell>
          <cell r="AK576">
            <v>0</v>
          </cell>
          <cell r="AL576">
            <v>0</v>
          </cell>
        </row>
        <row r="577">
          <cell r="R577" t="str">
            <v>MMM BULK RESIDE - 2 SUMMER PEAK ELP004</v>
          </cell>
          <cell r="S577">
            <v>-9806043</v>
          </cell>
          <cell r="T577">
            <v>-1587930.08</v>
          </cell>
          <cell r="U577">
            <v>0</v>
          </cell>
          <cell r="V577">
            <v>-1587930.08</v>
          </cell>
          <cell r="W577">
            <v>-8218112.92</v>
          </cell>
          <cell r="X577" t="e">
            <v>#N/A</v>
          </cell>
          <cell r="Z577">
            <v>16.19</v>
          </cell>
          <cell r="AA577">
            <v>-1587930.08</v>
          </cell>
          <cell r="AB577">
            <v>-396982.52</v>
          </cell>
          <cell r="AC577">
            <v>-4763790.24</v>
          </cell>
          <cell r="AE577">
            <v>-9806043</v>
          </cell>
          <cell r="AF577">
            <v>1.047</v>
          </cell>
          <cell r="AG577">
            <v>1.046</v>
          </cell>
          <cell r="AH577">
            <v>1.046</v>
          </cell>
          <cell r="AI577">
            <v>-9806043</v>
          </cell>
          <cell r="AJ577">
            <v>0</v>
          </cell>
          <cell r="AK577">
            <v>0</v>
          </cell>
          <cell r="AL577">
            <v>0</v>
          </cell>
        </row>
        <row r="578">
          <cell r="R578" t="str">
            <v>MMM BULK RES 2 - SUMMER STAND ELS004</v>
          </cell>
          <cell r="S578">
            <v>-16957932</v>
          </cell>
          <cell r="T578">
            <v>-2506468.69</v>
          </cell>
          <cell r="U578">
            <v>0</v>
          </cell>
          <cell r="V578">
            <v>-2506468.69</v>
          </cell>
          <cell r="W578">
            <v>-14451463.31</v>
          </cell>
          <cell r="X578" t="e">
            <v>#N/A</v>
          </cell>
          <cell r="Z578">
            <v>14.78</v>
          </cell>
          <cell r="AA578">
            <v>-2506468.69</v>
          </cell>
          <cell r="AB578">
            <v>-626617.1725</v>
          </cell>
          <cell r="AC578">
            <v>-7519406.07</v>
          </cell>
          <cell r="AE578">
            <v>-16957932</v>
          </cell>
          <cell r="AF578">
            <v>1.047</v>
          </cell>
          <cell r="AG578">
            <v>1.046</v>
          </cell>
          <cell r="AH578">
            <v>1.046</v>
          </cell>
          <cell r="AI578">
            <v>-16957932</v>
          </cell>
          <cell r="AJ578">
            <v>0</v>
          </cell>
          <cell r="AK578">
            <v>0</v>
          </cell>
          <cell r="AL578">
            <v>0</v>
          </cell>
        </row>
        <row r="579">
          <cell r="R579" t="str">
            <v>MMM BULK RES 2 - SUMMER OFF PEAK ELO004</v>
          </cell>
          <cell r="S579">
            <v>-14042204</v>
          </cell>
          <cell r="T579">
            <v>-1800056.47</v>
          </cell>
          <cell r="U579">
            <v>0</v>
          </cell>
          <cell r="V579">
            <v>-1800056.47</v>
          </cell>
          <cell r="W579">
            <v>-12242147.53</v>
          </cell>
          <cell r="X579" t="e">
            <v>#N/A</v>
          </cell>
          <cell r="Z579">
            <v>12.81</v>
          </cell>
          <cell r="AA579">
            <v>-1800056.47</v>
          </cell>
          <cell r="AB579">
            <v>-450014.1175</v>
          </cell>
          <cell r="AC579">
            <v>-5400169.41</v>
          </cell>
          <cell r="AE579">
            <v>-14042204</v>
          </cell>
          <cell r="AF579">
            <v>1.047</v>
          </cell>
          <cell r="AG579">
            <v>1.046</v>
          </cell>
          <cell r="AH579">
            <v>1.046</v>
          </cell>
          <cell r="AI579">
            <v>-14042204</v>
          </cell>
          <cell r="AJ579">
            <v>0</v>
          </cell>
          <cell r="AK579">
            <v>0</v>
          </cell>
          <cell r="AL579">
            <v>0</v>
          </cell>
        </row>
        <row r="580">
          <cell r="R580" t="str">
            <v>MMM BULK RESL 2 - BASIC CHARGE ACC004</v>
          </cell>
          <cell r="S580">
            <v>-1452599</v>
          </cell>
          <cell r="T580">
            <v>-70164.34</v>
          </cell>
          <cell r="U580">
            <v>0</v>
          </cell>
          <cell r="V580">
            <v>-280400.68</v>
          </cell>
          <cell r="W580">
            <v>-1172198.32</v>
          </cell>
          <cell r="X580" t="e">
            <v>#N/A</v>
          </cell>
          <cell r="Z580">
            <v>19.3</v>
          </cell>
          <cell r="AA580">
            <v>-280400.68</v>
          </cell>
          <cell r="AB580">
            <v>-70100.17</v>
          </cell>
          <cell r="AC580">
            <v>-841202.04</v>
          </cell>
          <cell r="AE580">
            <v>-1452599</v>
          </cell>
          <cell r="AF580">
            <v>1.047</v>
          </cell>
          <cell r="AG580">
            <v>1.046</v>
          </cell>
          <cell r="AH580">
            <v>1.046</v>
          </cell>
          <cell r="AI580">
            <v>-1452599</v>
          </cell>
          <cell r="AJ580">
            <v>0</v>
          </cell>
          <cell r="AK580">
            <v>0</v>
          </cell>
          <cell r="AL580">
            <v>0</v>
          </cell>
        </row>
        <row r="581">
          <cell r="R581" t="str">
            <v>MMM BULK RES 2 - DEMAND CHARGE ELK004</v>
          </cell>
          <cell r="S581">
            <v>-2417250</v>
          </cell>
          <cell r="T581">
            <v>-278700.88</v>
          </cell>
          <cell r="U581">
            <v>0</v>
          </cell>
          <cell r="V581">
            <v>-1184829.24</v>
          </cell>
          <cell r="W581">
            <v>-1232420.76</v>
          </cell>
          <cell r="X581" t="e">
            <v>#N/A</v>
          </cell>
          <cell r="Z581">
            <v>49.01</v>
          </cell>
          <cell r="AA581">
            <v>-1184829.24</v>
          </cell>
          <cell r="AB581">
            <v>-296207.31</v>
          </cell>
          <cell r="AC581">
            <v>-3554487.7199999997</v>
          </cell>
          <cell r="AE581">
            <v>-2417250</v>
          </cell>
          <cell r="AF581">
            <v>1.047</v>
          </cell>
          <cell r="AG581">
            <v>1.046</v>
          </cell>
          <cell r="AH581">
            <v>1.046</v>
          </cell>
          <cell r="AI581">
            <v>-2417250</v>
          </cell>
          <cell r="AJ581">
            <v>0</v>
          </cell>
          <cell r="AK581">
            <v>0</v>
          </cell>
          <cell r="AL581">
            <v>0</v>
          </cell>
        </row>
        <row r="582">
          <cell r="R582" t="str">
            <v>MMM BULK RES 3 - WINTER PEAK ELHP05</v>
          </cell>
          <cell r="S582">
            <v>-7997552</v>
          </cell>
          <cell r="T582">
            <v>0</v>
          </cell>
          <cell r="U582">
            <v>0</v>
          </cell>
          <cell r="V582">
            <v>-8324868.05</v>
          </cell>
          <cell r="W582">
            <v>327316.05</v>
          </cell>
          <cell r="X582" t="e">
            <v>#N/A</v>
          </cell>
          <cell r="Z582">
            <v>104.09</v>
          </cell>
          <cell r="AA582">
            <v>-8324868.05</v>
          </cell>
          <cell r="AB582">
            <v>-2081217.0125</v>
          </cell>
          <cell r="AC582">
            <v>-24974604.15</v>
          </cell>
          <cell r="AE582">
            <v>-7997552</v>
          </cell>
          <cell r="AF582">
            <v>1.047</v>
          </cell>
          <cell r="AG582">
            <v>1.046</v>
          </cell>
          <cell r="AH582">
            <v>1.046</v>
          </cell>
          <cell r="AI582">
            <v>-7997552</v>
          </cell>
          <cell r="AJ582">
            <v>0</v>
          </cell>
          <cell r="AK582">
            <v>0</v>
          </cell>
          <cell r="AL582">
            <v>0</v>
          </cell>
        </row>
        <row r="583">
          <cell r="R583" t="str">
            <v>MMM BULK RESI 3 - WINTER STD ELHS05</v>
          </cell>
          <cell r="S583">
            <v>-14003071</v>
          </cell>
          <cell r="T583">
            <v>0</v>
          </cell>
          <cell r="U583">
            <v>0</v>
          </cell>
          <cell r="V583">
            <v>-14557512.35</v>
          </cell>
          <cell r="W583">
            <v>554441.35</v>
          </cell>
          <cell r="X583" t="e">
            <v>#N/A</v>
          </cell>
          <cell r="Z583">
            <v>103.95</v>
          </cell>
          <cell r="AA583">
            <v>-14557512.35</v>
          </cell>
          <cell r="AB583">
            <v>-3639378.0875</v>
          </cell>
          <cell r="AC583">
            <v>-43672537.05</v>
          </cell>
          <cell r="AE583">
            <v>-14003071</v>
          </cell>
          <cell r="AF583">
            <v>1.047</v>
          </cell>
          <cell r="AG583">
            <v>1.046</v>
          </cell>
          <cell r="AH583">
            <v>1.046</v>
          </cell>
          <cell r="AI583">
            <v>-14003071</v>
          </cell>
          <cell r="AJ583">
            <v>0</v>
          </cell>
          <cell r="AK583">
            <v>0</v>
          </cell>
          <cell r="AL583">
            <v>0</v>
          </cell>
        </row>
        <row r="584">
          <cell r="R584" t="str">
            <v>MMM BULK RES 3 - WINTER OFF PEAK ELH005</v>
          </cell>
          <cell r="S584">
            <v>-10245303</v>
          </cell>
          <cell r="T584">
            <v>0</v>
          </cell>
          <cell r="U584">
            <v>0</v>
          </cell>
          <cell r="V584">
            <v>-11006786.87</v>
          </cell>
          <cell r="W584">
            <v>761483.87</v>
          </cell>
          <cell r="X584" t="e">
            <v>#N/A</v>
          </cell>
          <cell r="Z584">
            <v>107.43</v>
          </cell>
          <cell r="AA584">
            <v>-11006786.87</v>
          </cell>
          <cell r="AB584">
            <v>-2751696.7175</v>
          </cell>
          <cell r="AC584">
            <v>-33020360.61</v>
          </cell>
          <cell r="AE584">
            <v>-10245303</v>
          </cell>
          <cell r="AF584">
            <v>1.047</v>
          </cell>
          <cell r="AG584">
            <v>1.046</v>
          </cell>
          <cell r="AH584">
            <v>1.046</v>
          </cell>
          <cell r="AI584">
            <v>-10245303</v>
          </cell>
          <cell r="AJ584">
            <v>0</v>
          </cell>
          <cell r="AK584">
            <v>0</v>
          </cell>
          <cell r="AL584">
            <v>0</v>
          </cell>
        </row>
        <row r="585">
          <cell r="R585" t="str">
            <v>MMM BULK RES 3 - SUMMER PEAK ELP005</v>
          </cell>
          <cell r="S585">
            <v>-11221629</v>
          </cell>
          <cell r="T585">
            <v>-2003667.5</v>
          </cell>
          <cell r="U585">
            <v>0</v>
          </cell>
          <cell r="V585">
            <v>-2003667.5</v>
          </cell>
          <cell r="W585">
            <v>-9217961.5</v>
          </cell>
          <cell r="X585" t="e">
            <v>#N/A</v>
          </cell>
          <cell r="Z585">
            <v>17.85</v>
          </cell>
          <cell r="AA585">
            <v>-2003667.5</v>
          </cell>
          <cell r="AB585">
            <v>-500916.875</v>
          </cell>
          <cell r="AC585">
            <v>-6011002.5</v>
          </cell>
          <cell r="AE585">
            <v>-11221629</v>
          </cell>
          <cell r="AF585">
            <v>1.047</v>
          </cell>
          <cell r="AG585">
            <v>1.046</v>
          </cell>
          <cell r="AH585">
            <v>1.046</v>
          </cell>
          <cell r="AI585">
            <v>-11221629</v>
          </cell>
          <cell r="AJ585">
            <v>0</v>
          </cell>
          <cell r="AK585">
            <v>0</v>
          </cell>
          <cell r="AL585">
            <v>0</v>
          </cell>
        </row>
        <row r="586">
          <cell r="R586" t="str">
            <v>MMM BULK RES 3 - SUMMER STANDARD ELS005</v>
          </cell>
          <cell r="S586">
            <v>-19842744</v>
          </cell>
          <cell r="T586">
            <v>-3452589.24</v>
          </cell>
          <cell r="U586">
            <v>0</v>
          </cell>
          <cell r="V586">
            <v>-3452589.24</v>
          </cell>
          <cell r="W586">
            <v>-16390154.76</v>
          </cell>
          <cell r="X586" t="e">
            <v>#N/A</v>
          </cell>
          <cell r="Z586">
            <v>17.39</v>
          </cell>
          <cell r="AA586">
            <v>-3452589.24</v>
          </cell>
          <cell r="AB586">
            <v>-863147.31</v>
          </cell>
          <cell r="AC586">
            <v>-10357767.72</v>
          </cell>
          <cell r="AE586">
            <v>-19842744</v>
          </cell>
          <cell r="AF586">
            <v>1.047</v>
          </cell>
          <cell r="AG586">
            <v>1.046</v>
          </cell>
          <cell r="AH586">
            <v>1.046</v>
          </cell>
          <cell r="AI586">
            <v>-19842744</v>
          </cell>
          <cell r="AJ586">
            <v>0</v>
          </cell>
          <cell r="AK586">
            <v>0</v>
          </cell>
          <cell r="AL586">
            <v>0</v>
          </cell>
        </row>
        <row r="587">
          <cell r="R587" t="str">
            <v>MMM BULK RESI 3 - SUMMER OFF PEAK ELO005</v>
          </cell>
          <cell r="S587">
            <v>-16089773</v>
          </cell>
          <cell r="T587">
            <v>-2409042.32</v>
          </cell>
          <cell r="U587">
            <v>0</v>
          </cell>
          <cell r="V587">
            <v>-2409042.32</v>
          </cell>
          <cell r="W587">
            <v>-13680730.68</v>
          </cell>
          <cell r="X587" t="e">
            <v>#N/A</v>
          </cell>
          <cell r="Z587">
            <v>14.97</v>
          </cell>
          <cell r="AA587">
            <v>-2409042.32</v>
          </cell>
          <cell r="AB587">
            <v>-602260.58</v>
          </cell>
          <cell r="AC587">
            <v>-7227126.959999999</v>
          </cell>
          <cell r="AE587">
            <v>-16089773</v>
          </cell>
          <cell r="AF587">
            <v>1.047</v>
          </cell>
          <cell r="AG587">
            <v>1.046</v>
          </cell>
          <cell r="AH587">
            <v>1.046</v>
          </cell>
          <cell r="AI587">
            <v>-16089773</v>
          </cell>
          <cell r="AJ587">
            <v>0</v>
          </cell>
          <cell r="AK587">
            <v>0</v>
          </cell>
          <cell r="AL587">
            <v>0</v>
          </cell>
        </row>
        <row r="588">
          <cell r="R588" t="str">
            <v>MMM BULK RESI 3 - BASIC CHARGE ACC005</v>
          </cell>
          <cell r="S588">
            <v>-8409863</v>
          </cell>
          <cell r="T588">
            <v>-376586.56</v>
          </cell>
          <cell r="U588">
            <v>0</v>
          </cell>
          <cell r="V588">
            <v>-1525559.84</v>
          </cell>
          <cell r="W588">
            <v>-6884303.16</v>
          </cell>
          <cell r="X588" t="e">
            <v>#N/A</v>
          </cell>
          <cell r="Z588">
            <v>18.14</v>
          </cell>
          <cell r="AA588">
            <v>-1525559.84</v>
          </cell>
          <cell r="AB588">
            <v>-381389.96</v>
          </cell>
          <cell r="AC588">
            <v>-4576679.5200000005</v>
          </cell>
          <cell r="AE588">
            <v>-8409863</v>
          </cell>
          <cell r="AF588">
            <v>1.047</v>
          </cell>
          <cell r="AG588">
            <v>1.046</v>
          </cell>
          <cell r="AH588">
            <v>1.046</v>
          </cell>
          <cell r="AI588">
            <v>-8409863</v>
          </cell>
          <cell r="AJ588">
            <v>0</v>
          </cell>
          <cell r="AK588">
            <v>0</v>
          </cell>
          <cell r="AL588">
            <v>0</v>
          </cell>
        </row>
        <row r="589">
          <cell r="R589" t="str">
            <v>MMM BULK RES 3 - DEMAND CHARGE ELK005</v>
          </cell>
          <cell r="S589">
            <v>-2497164</v>
          </cell>
          <cell r="T589">
            <v>-632613.52</v>
          </cell>
          <cell r="U589">
            <v>0</v>
          </cell>
          <cell r="V589">
            <v>-2542873.9</v>
          </cell>
          <cell r="W589">
            <v>45709.9</v>
          </cell>
          <cell r="X589" t="e">
            <v>#N/A</v>
          </cell>
          <cell r="Z589">
            <v>101.83</v>
          </cell>
          <cell r="AA589">
            <v>-2542873.9</v>
          </cell>
          <cell r="AB589">
            <v>-635718.475</v>
          </cell>
          <cell r="AC589">
            <v>-7628621.699999999</v>
          </cell>
          <cell r="AE589">
            <v>-2497164</v>
          </cell>
          <cell r="AF589">
            <v>1.047</v>
          </cell>
          <cell r="AG589">
            <v>1.046</v>
          </cell>
          <cell r="AH589">
            <v>1.046</v>
          </cell>
          <cell r="AI589">
            <v>-2497164</v>
          </cell>
          <cell r="AJ589">
            <v>0</v>
          </cell>
          <cell r="AK589">
            <v>0</v>
          </cell>
          <cell r="AL589">
            <v>0</v>
          </cell>
        </row>
        <row r="590">
          <cell r="R590" t="str">
            <v>MANGAUNG ELECFLEX 3  BASIC CHARGE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 t="e">
            <v>#N/A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E590">
            <v>0</v>
          </cell>
          <cell r="AF590">
            <v>1.047</v>
          </cell>
          <cell r="AG590">
            <v>1.046</v>
          </cell>
          <cell r="AH590">
            <v>1.046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</row>
        <row r="591">
          <cell r="R591" t="str">
            <v>MMM INDIG IBT WINTER PREPAID&amp;CONV INEL01</v>
          </cell>
          <cell r="S591">
            <v>-25232607</v>
          </cell>
          <cell r="T591">
            <v>0</v>
          </cell>
          <cell r="U591">
            <v>0</v>
          </cell>
          <cell r="V591">
            <v>0</v>
          </cell>
          <cell r="W591">
            <v>-25232607</v>
          </cell>
          <cell r="X591" t="e">
            <v>#N/A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E591">
            <v>-25232607</v>
          </cell>
          <cell r="AF591">
            <v>1.047</v>
          </cell>
          <cell r="AG591">
            <v>1.046</v>
          </cell>
          <cell r="AH591">
            <v>1.046</v>
          </cell>
          <cell r="AI591">
            <v>-25232607</v>
          </cell>
          <cell r="AJ591">
            <v>0</v>
          </cell>
          <cell r="AK591">
            <v>0</v>
          </cell>
          <cell r="AL591">
            <v>0</v>
          </cell>
        </row>
        <row r="592">
          <cell r="R592" t="str">
            <v>MMM INDIG OTHER WINT CONV &amp;┴ INEL01</v>
          </cell>
          <cell r="S592">
            <v>-7909837</v>
          </cell>
          <cell r="T592">
            <v>0</v>
          </cell>
          <cell r="U592">
            <v>0</v>
          </cell>
          <cell r="V592">
            <v>-5713605.87</v>
          </cell>
          <cell r="W592">
            <v>-2196231.13</v>
          </cell>
          <cell r="X592" t="e">
            <v>#N/A</v>
          </cell>
          <cell r="Z592">
            <v>72.23</v>
          </cell>
          <cell r="AA592">
            <v>-5713605.87</v>
          </cell>
          <cell r="AB592">
            <v>-1428401.4675</v>
          </cell>
          <cell r="AC592">
            <v>-17140817.61</v>
          </cell>
          <cell r="AE592">
            <v>-7909837</v>
          </cell>
          <cell r="AF592">
            <v>1.047</v>
          </cell>
          <cell r="AG592">
            <v>1.046</v>
          </cell>
          <cell r="AH592">
            <v>1.046</v>
          </cell>
          <cell r="AI592">
            <v>-7909837</v>
          </cell>
          <cell r="AJ592">
            <v>0</v>
          </cell>
          <cell r="AK592">
            <v>0</v>
          </cell>
          <cell r="AL592">
            <v>0</v>
          </cell>
        </row>
        <row r="593">
          <cell r="R593" t="str">
            <v>MMM INDIG OTHER SUM CONV &amp;┴ INELSM1</v>
          </cell>
          <cell r="S593">
            <v>-18571140</v>
          </cell>
          <cell r="T593">
            <v>-2233371.88</v>
          </cell>
          <cell r="U593">
            <v>0</v>
          </cell>
          <cell r="V593">
            <v>-4471849.31</v>
          </cell>
          <cell r="W593">
            <v>-14099290.69</v>
          </cell>
          <cell r="X593" t="e">
            <v>#N/A</v>
          </cell>
          <cell r="Z593">
            <v>24.07</v>
          </cell>
          <cell r="AA593">
            <v>-4471849.31</v>
          </cell>
          <cell r="AB593">
            <v>-1117962.3275</v>
          </cell>
          <cell r="AC593">
            <v>-13415547.93</v>
          </cell>
          <cell r="AE593">
            <v>-18571140</v>
          </cell>
          <cell r="AF593">
            <v>1.047</v>
          </cell>
          <cell r="AG593">
            <v>1.046</v>
          </cell>
          <cell r="AH593">
            <v>1.046</v>
          </cell>
          <cell r="AI593">
            <v>-18571140</v>
          </cell>
          <cell r="AJ593">
            <v>0</v>
          </cell>
          <cell r="AK593">
            <v>0</v>
          </cell>
          <cell r="AL593">
            <v>0</v>
          </cell>
        </row>
        <row r="594">
          <cell r="R594" t="str">
            <v>MMM ELFLEX 3 ACCESS CHARGE BASIC ACC003</v>
          </cell>
          <cell r="S594">
            <v>-41910551</v>
          </cell>
          <cell r="T594">
            <v>-3200801.65</v>
          </cell>
          <cell r="U594">
            <v>0</v>
          </cell>
          <cell r="V594">
            <v>-13315547.47</v>
          </cell>
          <cell r="W594">
            <v>-28595003.53</v>
          </cell>
          <cell r="X594" t="e">
            <v>#N/A</v>
          </cell>
          <cell r="Z594">
            <v>31.77</v>
          </cell>
          <cell r="AA594">
            <v>-13315547.47</v>
          </cell>
          <cell r="AB594">
            <v>-3328886.8675</v>
          </cell>
          <cell r="AC594">
            <v>-39946642.410000004</v>
          </cell>
          <cell r="AE594">
            <v>-41910551</v>
          </cell>
          <cell r="AF594">
            <v>1.047</v>
          </cell>
          <cell r="AG594">
            <v>1.046</v>
          </cell>
          <cell r="AH594">
            <v>1.046</v>
          </cell>
          <cell r="AI594">
            <v>-41910551</v>
          </cell>
          <cell r="AJ594">
            <v>0</v>
          </cell>
          <cell r="AK594">
            <v>0</v>
          </cell>
          <cell r="AL594">
            <v>0</v>
          </cell>
        </row>
        <row r="595">
          <cell r="R595" t="str">
            <v>MMM ELFLEX 3 DEMAND CHARGE KVA ELK 003</v>
          </cell>
          <cell r="S595">
            <v>-85722168</v>
          </cell>
          <cell r="T595">
            <v>-7473175.94</v>
          </cell>
          <cell r="U595">
            <v>0</v>
          </cell>
          <cell r="V595">
            <v>-31927035.39</v>
          </cell>
          <cell r="W595">
            <v>-53795132.61</v>
          </cell>
          <cell r="X595" t="e">
            <v>#N/A</v>
          </cell>
          <cell r="Z595">
            <v>37.24</v>
          </cell>
          <cell r="AA595">
            <v>-31927035.39</v>
          </cell>
          <cell r="AB595">
            <v>-7981758.8475</v>
          </cell>
          <cell r="AC595">
            <v>-95781106.17</v>
          </cell>
          <cell r="AE595">
            <v>-85722168</v>
          </cell>
          <cell r="AF595">
            <v>1.047</v>
          </cell>
          <cell r="AG595">
            <v>1.046</v>
          </cell>
          <cell r="AH595">
            <v>1.046</v>
          </cell>
          <cell r="AI595">
            <v>-85722168</v>
          </cell>
          <cell r="AJ595">
            <v>0</v>
          </cell>
          <cell r="AK595">
            <v>0</v>
          </cell>
          <cell r="AL595">
            <v>0</v>
          </cell>
        </row>
        <row r="596">
          <cell r="R596" t="str">
            <v>MMM ELFLEX 3 - ENERGY WINTER PEAK ELHPO3</v>
          </cell>
          <cell r="S596">
            <v>-22169812</v>
          </cell>
          <cell r="T596">
            <v>0</v>
          </cell>
          <cell r="U596">
            <v>0</v>
          </cell>
          <cell r="V596">
            <v>-22854863.26</v>
          </cell>
          <cell r="W596">
            <v>685051.26</v>
          </cell>
          <cell r="X596" t="e">
            <v>#N/A</v>
          </cell>
          <cell r="Z596">
            <v>103.09</v>
          </cell>
          <cell r="AA596">
            <v>-22854863.26</v>
          </cell>
          <cell r="AB596">
            <v>-5713715.815</v>
          </cell>
          <cell r="AC596">
            <v>-68564589.78</v>
          </cell>
          <cell r="AE596">
            <v>-22169812</v>
          </cell>
          <cell r="AF596">
            <v>1.047</v>
          </cell>
          <cell r="AG596">
            <v>1.046</v>
          </cell>
          <cell r="AH596">
            <v>1.046</v>
          </cell>
          <cell r="AI596">
            <v>-22169812</v>
          </cell>
          <cell r="AJ596">
            <v>0</v>
          </cell>
          <cell r="AK596">
            <v>0</v>
          </cell>
          <cell r="AL596">
            <v>0</v>
          </cell>
        </row>
        <row r="597">
          <cell r="R597" t="str">
            <v>MMM ELFLEX 3 - ENERGY WINTER STAN ELHS03</v>
          </cell>
          <cell r="S597">
            <v>-27130784</v>
          </cell>
          <cell r="T597">
            <v>0</v>
          </cell>
          <cell r="U597">
            <v>0</v>
          </cell>
          <cell r="V597">
            <v>-27568515.24</v>
          </cell>
          <cell r="W597">
            <v>437731.24</v>
          </cell>
          <cell r="X597" t="e">
            <v>#N/A</v>
          </cell>
          <cell r="Z597">
            <v>101.61</v>
          </cell>
          <cell r="AA597">
            <v>-27568515.24</v>
          </cell>
          <cell r="AB597">
            <v>-6892128.81</v>
          </cell>
          <cell r="AC597">
            <v>-82705545.72</v>
          </cell>
          <cell r="AE597">
            <v>-27130784</v>
          </cell>
          <cell r="AF597">
            <v>1.047</v>
          </cell>
          <cell r="AG597">
            <v>1.046</v>
          </cell>
          <cell r="AH597">
            <v>1.046</v>
          </cell>
          <cell r="AI597">
            <v>-27130784</v>
          </cell>
          <cell r="AJ597">
            <v>0</v>
          </cell>
          <cell r="AK597">
            <v>0</v>
          </cell>
          <cell r="AL597">
            <v>0</v>
          </cell>
        </row>
        <row r="598">
          <cell r="R598" t="str">
            <v>MMM ELFLEX 3-ENERGY WIN OFF PEAK ELHO03</v>
          </cell>
          <cell r="S598">
            <v>-21170953</v>
          </cell>
          <cell r="T598">
            <v>0</v>
          </cell>
          <cell r="U598">
            <v>0</v>
          </cell>
          <cell r="V598">
            <v>-22247615.32</v>
          </cell>
          <cell r="W598">
            <v>1076662.32</v>
          </cell>
          <cell r="X598" t="e">
            <v>#N/A</v>
          </cell>
          <cell r="Z598">
            <v>105.08</v>
          </cell>
          <cell r="AA598">
            <v>-22247615.32</v>
          </cell>
          <cell r="AB598">
            <v>-5561903.83</v>
          </cell>
          <cell r="AC598">
            <v>-66742845.96</v>
          </cell>
          <cell r="AE598">
            <v>-21170953</v>
          </cell>
          <cell r="AF598">
            <v>1.047</v>
          </cell>
          <cell r="AG598">
            <v>1.046</v>
          </cell>
          <cell r="AH598">
            <v>1.046</v>
          </cell>
          <cell r="AI598">
            <v>-21170953</v>
          </cell>
          <cell r="AJ598">
            <v>0</v>
          </cell>
          <cell r="AK598">
            <v>0</v>
          </cell>
          <cell r="AL598">
            <v>0</v>
          </cell>
        </row>
        <row r="599">
          <cell r="R599" t="str">
            <v>MMM ELFLEX 3- ENERGY SUMMER PEAK ELP003</v>
          </cell>
          <cell r="S599">
            <v>-32243455</v>
          </cell>
          <cell r="T599">
            <v>-4429020.91</v>
          </cell>
          <cell r="U599">
            <v>0</v>
          </cell>
          <cell r="V599">
            <v>-4483041.76</v>
          </cell>
          <cell r="W599">
            <v>-27760413.24</v>
          </cell>
          <cell r="X599" t="e">
            <v>#N/A</v>
          </cell>
          <cell r="Z599">
            <v>13.9</v>
          </cell>
          <cell r="AA599">
            <v>-4483041.76</v>
          </cell>
          <cell r="AB599">
            <v>-1120760.44</v>
          </cell>
          <cell r="AC599">
            <v>-13449125.28</v>
          </cell>
          <cell r="AE599">
            <v>-32243455</v>
          </cell>
          <cell r="AF599">
            <v>1.047</v>
          </cell>
          <cell r="AG599">
            <v>1.046</v>
          </cell>
          <cell r="AH599">
            <v>1.046</v>
          </cell>
          <cell r="AI599">
            <v>-32243455</v>
          </cell>
          <cell r="AJ599">
            <v>0</v>
          </cell>
          <cell r="AK599">
            <v>0</v>
          </cell>
          <cell r="AL599">
            <v>0</v>
          </cell>
        </row>
        <row r="600">
          <cell r="R600" t="str">
            <v>MMM ELFLEX 3-ENERGY SUMMER STAN ELS003</v>
          </cell>
          <cell r="S600">
            <v>-54401447</v>
          </cell>
          <cell r="T600">
            <v>-6960812</v>
          </cell>
          <cell r="U600">
            <v>0</v>
          </cell>
          <cell r="V600">
            <v>-7053053.77</v>
          </cell>
          <cell r="W600">
            <v>-47348393.23</v>
          </cell>
          <cell r="X600" t="e">
            <v>#N/A</v>
          </cell>
          <cell r="Z600">
            <v>12.96</v>
          </cell>
          <cell r="AA600">
            <v>-7053053.77</v>
          </cell>
          <cell r="AB600">
            <v>-1763263.4425</v>
          </cell>
          <cell r="AC600">
            <v>-21159161.31</v>
          </cell>
          <cell r="AE600">
            <v>-54401447</v>
          </cell>
          <cell r="AF600">
            <v>1.047</v>
          </cell>
          <cell r="AG600">
            <v>1.046</v>
          </cell>
          <cell r="AH600">
            <v>1.046</v>
          </cell>
          <cell r="AI600">
            <v>-54401447</v>
          </cell>
          <cell r="AJ600">
            <v>0</v>
          </cell>
          <cell r="AK600">
            <v>0</v>
          </cell>
          <cell r="AL600">
            <v>0</v>
          </cell>
        </row>
        <row r="601">
          <cell r="R601" t="str">
            <v>MMM ELFLEX 3 -ENERGY SUM OFF PEAK ELO003</v>
          </cell>
          <cell r="S601">
            <v>-42858611</v>
          </cell>
          <cell r="T601">
            <v>-5005715.61</v>
          </cell>
          <cell r="U601">
            <v>0</v>
          </cell>
          <cell r="V601">
            <v>-5090127.62</v>
          </cell>
          <cell r="W601">
            <v>-37768483.38</v>
          </cell>
          <cell r="X601" t="e">
            <v>#N/A</v>
          </cell>
          <cell r="Z601">
            <v>11.87</v>
          </cell>
          <cell r="AA601">
            <v>-5090127.62</v>
          </cell>
          <cell r="AB601">
            <v>-1272531.905</v>
          </cell>
          <cell r="AC601">
            <v>-15270382.86</v>
          </cell>
          <cell r="AE601">
            <v>-42858611</v>
          </cell>
          <cell r="AF601">
            <v>1.047</v>
          </cell>
          <cell r="AG601">
            <v>1.046</v>
          </cell>
          <cell r="AH601">
            <v>1.046</v>
          </cell>
          <cell r="AI601">
            <v>-42858611</v>
          </cell>
          <cell r="AJ601">
            <v>0</v>
          </cell>
          <cell r="AK601">
            <v>0</v>
          </cell>
          <cell r="AL601">
            <v>0</v>
          </cell>
        </row>
        <row r="602">
          <cell r="R602" t="str">
            <v>MMM ELFLEX 1 -ACCESS CHARG &amp; BASI ACC001</v>
          </cell>
          <cell r="S602">
            <v>-12346067</v>
          </cell>
          <cell r="T602">
            <v>-617273.48</v>
          </cell>
          <cell r="U602">
            <v>0</v>
          </cell>
          <cell r="V602">
            <v>-4359131.62</v>
          </cell>
          <cell r="W602">
            <v>-7986935.38</v>
          </cell>
          <cell r="X602" t="e">
            <v>#N/A</v>
          </cell>
          <cell r="Z602">
            <v>35.3</v>
          </cell>
          <cell r="AA602">
            <v>-4359131.62</v>
          </cell>
          <cell r="AB602">
            <v>-1089782.905</v>
          </cell>
          <cell r="AC602">
            <v>-13077394.86</v>
          </cell>
          <cell r="AE602">
            <v>-12346067</v>
          </cell>
          <cell r="AF602">
            <v>1.047</v>
          </cell>
          <cell r="AG602">
            <v>1.046</v>
          </cell>
          <cell r="AH602">
            <v>1.046</v>
          </cell>
          <cell r="AI602">
            <v>-12346067</v>
          </cell>
          <cell r="AJ602">
            <v>0</v>
          </cell>
          <cell r="AK602">
            <v>0</v>
          </cell>
          <cell r="AL602">
            <v>0</v>
          </cell>
        </row>
        <row r="603">
          <cell r="R603" t="str">
            <v>MMM ELECFLEX 1 - DEMAND CHARGE ELK001</v>
          </cell>
          <cell r="S603">
            <v>-24766710</v>
          </cell>
          <cell r="T603">
            <v>-1413943.22</v>
          </cell>
          <cell r="U603">
            <v>0</v>
          </cell>
          <cell r="V603">
            <v>-11230721.16</v>
          </cell>
          <cell r="W603">
            <v>-13535988.84</v>
          </cell>
          <cell r="X603" t="e">
            <v>#N/A</v>
          </cell>
          <cell r="Z603">
            <v>45.34</v>
          </cell>
          <cell r="AA603">
            <v>-11230721.16</v>
          </cell>
          <cell r="AB603">
            <v>-2807680.29</v>
          </cell>
          <cell r="AC603">
            <v>-33692163.480000004</v>
          </cell>
          <cell r="AE603">
            <v>-24766710</v>
          </cell>
          <cell r="AF603">
            <v>1.047</v>
          </cell>
          <cell r="AG603">
            <v>1.046</v>
          </cell>
          <cell r="AH603">
            <v>1.046</v>
          </cell>
          <cell r="AI603">
            <v>-24766710</v>
          </cell>
          <cell r="AJ603">
            <v>0</v>
          </cell>
          <cell r="AK603">
            <v>0</v>
          </cell>
          <cell r="AL603">
            <v>0</v>
          </cell>
        </row>
        <row r="604">
          <cell r="R604" t="str">
            <v>MMM ELFLEX 1 - ENERGY WINTER PEAK ELHP01</v>
          </cell>
          <cell r="S604">
            <v>-69932437</v>
          </cell>
          <cell r="T604">
            <v>0</v>
          </cell>
          <cell r="U604">
            <v>0</v>
          </cell>
          <cell r="V604">
            <v>-14071689.68</v>
          </cell>
          <cell r="W604">
            <v>-55860747.32</v>
          </cell>
          <cell r="X604" t="e">
            <v>#N/A</v>
          </cell>
          <cell r="Z604">
            <v>20.12</v>
          </cell>
          <cell r="AA604">
            <v>-14071689.68</v>
          </cell>
          <cell r="AB604">
            <v>-3517922.42</v>
          </cell>
          <cell r="AC604">
            <v>-42215069.04</v>
          </cell>
          <cell r="AE604">
            <v>-69932437</v>
          </cell>
          <cell r="AF604">
            <v>1.047</v>
          </cell>
          <cell r="AG604">
            <v>1.046</v>
          </cell>
          <cell r="AH604">
            <v>1.046</v>
          </cell>
          <cell r="AI604">
            <v>-69932437</v>
          </cell>
          <cell r="AJ604">
            <v>0</v>
          </cell>
          <cell r="AK604">
            <v>0</v>
          </cell>
          <cell r="AL604">
            <v>0</v>
          </cell>
        </row>
        <row r="605">
          <cell r="R605" t="str">
            <v>MMM ELFLEX 1 - ENERGY WINTER STAN ELHS01</v>
          </cell>
          <cell r="S605">
            <v>-12834499</v>
          </cell>
          <cell r="T605">
            <v>0</v>
          </cell>
          <cell r="U605">
            <v>0</v>
          </cell>
          <cell r="V605">
            <v>-16349822.05</v>
          </cell>
          <cell r="W605">
            <v>3515323.05</v>
          </cell>
          <cell r="X605" t="e">
            <v>#N/A</v>
          </cell>
          <cell r="Z605">
            <v>127.38</v>
          </cell>
          <cell r="AA605">
            <v>-16349822.05</v>
          </cell>
          <cell r="AB605">
            <v>-4087455.5125</v>
          </cell>
          <cell r="AC605">
            <v>-49049466.150000006</v>
          </cell>
          <cell r="AE605">
            <v>-12834499</v>
          </cell>
          <cell r="AF605">
            <v>1.047</v>
          </cell>
          <cell r="AG605">
            <v>1.046</v>
          </cell>
          <cell r="AH605">
            <v>1.046</v>
          </cell>
          <cell r="AI605">
            <v>-12834499</v>
          </cell>
          <cell r="AJ605">
            <v>0</v>
          </cell>
          <cell r="AK605">
            <v>0</v>
          </cell>
          <cell r="AL605">
            <v>0</v>
          </cell>
        </row>
        <row r="606">
          <cell r="R606" t="str">
            <v>MMM ELFLEX 1 - ENER WIN OFF PEAK ELHO01</v>
          </cell>
          <cell r="S606">
            <v>-10467447</v>
          </cell>
          <cell r="T606">
            <v>0</v>
          </cell>
          <cell r="U606">
            <v>0</v>
          </cell>
          <cell r="V606">
            <v>-16019164.98</v>
          </cell>
          <cell r="W606">
            <v>5551717.98</v>
          </cell>
          <cell r="X606" t="e">
            <v>#N/A</v>
          </cell>
          <cell r="Z606">
            <v>153.03</v>
          </cell>
          <cell r="AA606">
            <v>-16019164.98</v>
          </cell>
          <cell r="AB606">
            <v>-4004791.245</v>
          </cell>
          <cell r="AC606">
            <v>-48057494.94</v>
          </cell>
          <cell r="AE606">
            <v>-10467447</v>
          </cell>
          <cell r="AF606">
            <v>1.047</v>
          </cell>
          <cell r="AG606">
            <v>1.046</v>
          </cell>
          <cell r="AH606">
            <v>1.046</v>
          </cell>
          <cell r="AI606">
            <v>-10467447</v>
          </cell>
          <cell r="AJ606">
            <v>0</v>
          </cell>
          <cell r="AK606">
            <v>0</v>
          </cell>
          <cell r="AL606">
            <v>0</v>
          </cell>
        </row>
        <row r="607">
          <cell r="R607" t="str">
            <v>MMM ELFLEX 1 - ENERGY SUMMER PEAK ELP001</v>
          </cell>
          <cell r="S607">
            <v>-12262101</v>
          </cell>
          <cell r="T607">
            <v>-1965800.41</v>
          </cell>
          <cell r="U607">
            <v>0</v>
          </cell>
          <cell r="V607">
            <v>-1965800.41</v>
          </cell>
          <cell r="W607">
            <v>-10296300.59</v>
          </cell>
          <cell r="X607" t="e">
            <v>#N/A</v>
          </cell>
          <cell r="Z607">
            <v>16.03</v>
          </cell>
          <cell r="AA607">
            <v>-1965800.41</v>
          </cell>
          <cell r="AB607">
            <v>-491450.1025</v>
          </cell>
          <cell r="AC607">
            <v>-5897401.2299999995</v>
          </cell>
          <cell r="AE607">
            <v>-12262101</v>
          </cell>
          <cell r="AF607">
            <v>1.047</v>
          </cell>
          <cell r="AG607">
            <v>1.046</v>
          </cell>
          <cell r="AH607">
            <v>1.046</v>
          </cell>
          <cell r="AI607">
            <v>-12262101</v>
          </cell>
          <cell r="AJ607">
            <v>0</v>
          </cell>
          <cell r="AK607">
            <v>0</v>
          </cell>
          <cell r="AL607">
            <v>0</v>
          </cell>
        </row>
        <row r="608">
          <cell r="R608" t="str">
            <v>MMM ELFLEX 1 - ENERGY SUMMER STAN ELS001</v>
          </cell>
          <cell r="S608">
            <v>-19024890</v>
          </cell>
          <cell r="T608">
            <v>-2886428.98</v>
          </cell>
          <cell r="U608">
            <v>0</v>
          </cell>
          <cell r="V608">
            <v>-2886428.98</v>
          </cell>
          <cell r="W608">
            <v>-16138461.02</v>
          </cell>
          <cell r="X608" t="e">
            <v>#N/A</v>
          </cell>
          <cell r="Z608">
            <v>15.17</v>
          </cell>
          <cell r="AA608">
            <v>-2886428.98</v>
          </cell>
          <cell r="AB608">
            <v>-721607.245</v>
          </cell>
          <cell r="AC608">
            <v>-8659286.94</v>
          </cell>
          <cell r="AE608">
            <v>-19024890</v>
          </cell>
          <cell r="AF608">
            <v>1.047</v>
          </cell>
          <cell r="AG608">
            <v>1.046</v>
          </cell>
          <cell r="AH608">
            <v>1.046</v>
          </cell>
          <cell r="AI608">
            <v>-19024890</v>
          </cell>
          <cell r="AJ608">
            <v>0</v>
          </cell>
          <cell r="AK608">
            <v>0</v>
          </cell>
          <cell r="AL608">
            <v>0</v>
          </cell>
        </row>
        <row r="609">
          <cell r="R609" t="str">
            <v>MMM ELFLEX 1 - ENER SUM OFF PEAK ELO001</v>
          </cell>
          <cell r="S609">
            <v>-18756538</v>
          </cell>
          <cell r="T609">
            <v>-2640839.23</v>
          </cell>
          <cell r="U609">
            <v>0</v>
          </cell>
          <cell r="V609">
            <v>-2640839.23</v>
          </cell>
          <cell r="W609">
            <v>-16115698.77</v>
          </cell>
          <cell r="X609" t="e">
            <v>#N/A</v>
          </cell>
          <cell r="Z609">
            <v>14.07</v>
          </cell>
          <cell r="AA609">
            <v>-2640839.23</v>
          </cell>
          <cell r="AB609">
            <v>-660209.8075</v>
          </cell>
          <cell r="AC609">
            <v>-7922517.6899999995</v>
          </cell>
          <cell r="AE609">
            <v>-18756538</v>
          </cell>
          <cell r="AF609">
            <v>1.047</v>
          </cell>
          <cell r="AG609">
            <v>1.046</v>
          </cell>
          <cell r="AH609">
            <v>1.046</v>
          </cell>
          <cell r="AI609">
            <v>-18756538</v>
          </cell>
          <cell r="AJ609">
            <v>0</v>
          </cell>
          <cell r="AK609">
            <v>0</v>
          </cell>
          <cell r="AL609">
            <v>0</v>
          </cell>
        </row>
        <row r="610">
          <cell r="R610" t="str">
            <v>MMM ELFLEX 2 ACCESS CHARGE &amp; BASI ACC002</v>
          </cell>
          <cell r="S610">
            <v>-77947021</v>
          </cell>
          <cell r="T610">
            <v>-6408616.36</v>
          </cell>
          <cell r="U610">
            <v>0</v>
          </cell>
          <cell r="V610">
            <v>-26041792.76</v>
          </cell>
          <cell r="W610">
            <v>-51905228.24</v>
          </cell>
          <cell r="X610" t="e">
            <v>#N/A</v>
          </cell>
          <cell r="Z610">
            <v>33.4</v>
          </cell>
          <cell r="AA610">
            <v>-26041792.76</v>
          </cell>
          <cell r="AB610">
            <v>-6510448.19</v>
          </cell>
          <cell r="AC610">
            <v>-78125378.28</v>
          </cell>
          <cell r="AE610">
            <v>-77947021</v>
          </cell>
          <cell r="AF610">
            <v>1.047</v>
          </cell>
          <cell r="AG610">
            <v>1.046</v>
          </cell>
          <cell r="AH610">
            <v>1.046</v>
          </cell>
          <cell r="AI610">
            <v>-77947021</v>
          </cell>
          <cell r="AJ610">
            <v>0</v>
          </cell>
          <cell r="AK610">
            <v>0</v>
          </cell>
          <cell r="AL610">
            <v>0</v>
          </cell>
        </row>
        <row r="611">
          <cell r="R611" t="str">
            <v>MMM ELECFLEX 2 DEMAND CHARGE ELK002</v>
          </cell>
          <cell r="S611">
            <v>-178156429</v>
          </cell>
          <cell r="T611">
            <v>-14638093.35</v>
          </cell>
          <cell r="U611">
            <v>0</v>
          </cell>
          <cell r="V611">
            <v>-60147376.49</v>
          </cell>
          <cell r="W611">
            <v>-118009052.51</v>
          </cell>
          <cell r="X611" t="e">
            <v>#N/A</v>
          </cell>
          <cell r="Z611">
            <v>33.76</v>
          </cell>
          <cell r="AA611">
            <v>-60147376.49</v>
          </cell>
          <cell r="AB611">
            <v>-15036844.1225</v>
          </cell>
          <cell r="AC611">
            <v>-180442129.47</v>
          </cell>
          <cell r="AE611">
            <v>-178156429</v>
          </cell>
          <cell r="AF611">
            <v>1.047</v>
          </cell>
          <cell r="AG611">
            <v>1.046</v>
          </cell>
          <cell r="AH611">
            <v>1.046</v>
          </cell>
          <cell r="AI611">
            <v>-178156429</v>
          </cell>
          <cell r="AJ611">
            <v>0</v>
          </cell>
          <cell r="AK611">
            <v>0</v>
          </cell>
          <cell r="AL611">
            <v>0</v>
          </cell>
        </row>
        <row r="612">
          <cell r="R612" t="str">
            <v>MMM ELFLEX 2 - ENERGY WINTER PEAK ELHP02</v>
          </cell>
          <cell r="S612">
            <v>-60667657</v>
          </cell>
          <cell r="T612">
            <v>0</v>
          </cell>
          <cell r="U612">
            <v>0</v>
          </cell>
          <cell r="V612">
            <v>-58484309.3</v>
          </cell>
          <cell r="W612">
            <v>-2183347.7</v>
          </cell>
          <cell r="X612" t="e">
            <v>#N/A</v>
          </cell>
          <cell r="Z612">
            <v>96.4</v>
          </cell>
          <cell r="AA612">
            <v>-58484309.3</v>
          </cell>
          <cell r="AB612">
            <v>-14621077.325</v>
          </cell>
          <cell r="AC612">
            <v>-175452927.89999998</v>
          </cell>
          <cell r="AE612">
            <v>-60667657</v>
          </cell>
          <cell r="AF612">
            <v>1.047</v>
          </cell>
          <cell r="AG612">
            <v>1.046</v>
          </cell>
          <cell r="AH612">
            <v>1.046</v>
          </cell>
          <cell r="AI612">
            <v>-60667657</v>
          </cell>
          <cell r="AJ612">
            <v>0</v>
          </cell>
          <cell r="AK612">
            <v>0</v>
          </cell>
          <cell r="AL612">
            <v>0</v>
          </cell>
        </row>
        <row r="613">
          <cell r="R613" t="str">
            <v>MMM ELFLEX 2 - ENERGY WINTER STAN ELHS02</v>
          </cell>
          <cell r="S613">
            <v>-76406639</v>
          </cell>
          <cell r="T613">
            <v>0</v>
          </cell>
          <cell r="U613">
            <v>0</v>
          </cell>
          <cell r="V613">
            <v>-72046776.81</v>
          </cell>
          <cell r="W613">
            <v>-4359862.19</v>
          </cell>
          <cell r="X613" t="e">
            <v>#N/A</v>
          </cell>
          <cell r="Z613">
            <v>94.29</v>
          </cell>
          <cell r="AA613">
            <v>-72046776.81</v>
          </cell>
          <cell r="AB613">
            <v>-18011694.2025</v>
          </cell>
          <cell r="AC613">
            <v>-216140330.43</v>
          </cell>
          <cell r="AE613">
            <v>-76406639</v>
          </cell>
          <cell r="AF613">
            <v>1.047</v>
          </cell>
          <cell r="AG613">
            <v>1.046</v>
          </cell>
          <cell r="AH613">
            <v>1.046</v>
          </cell>
          <cell r="AI613">
            <v>-76406639</v>
          </cell>
          <cell r="AJ613">
            <v>0</v>
          </cell>
          <cell r="AK613">
            <v>0</v>
          </cell>
          <cell r="AL613">
            <v>0</v>
          </cell>
        </row>
        <row r="614">
          <cell r="R614" t="str">
            <v>MMM ELFLEX 2 - ENERG WIN OFF PEAK ELHO02</v>
          </cell>
          <cell r="S614">
            <v>-12679209</v>
          </cell>
          <cell r="T614">
            <v>0</v>
          </cell>
          <cell r="U614">
            <v>0</v>
          </cell>
          <cell r="V614">
            <v>-67221255.52</v>
          </cell>
          <cell r="W614">
            <v>54542046.52</v>
          </cell>
          <cell r="X614" t="e">
            <v>#N/A</v>
          </cell>
          <cell r="Z614">
            <v>530.16</v>
          </cell>
          <cell r="AA614">
            <v>-67221255.52</v>
          </cell>
          <cell r="AB614">
            <v>-16805313.88</v>
          </cell>
          <cell r="AC614">
            <v>-201663766.56</v>
          </cell>
          <cell r="AE614">
            <v>-12679209</v>
          </cell>
          <cell r="AF614">
            <v>1.047</v>
          </cell>
          <cell r="AG614">
            <v>1.046</v>
          </cell>
          <cell r="AH614">
            <v>1.046</v>
          </cell>
          <cell r="AI614">
            <v>-12679209</v>
          </cell>
          <cell r="AJ614">
            <v>0</v>
          </cell>
          <cell r="AK614">
            <v>0</v>
          </cell>
          <cell r="AL614">
            <v>0</v>
          </cell>
        </row>
        <row r="615">
          <cell r="R615" t="str">
            <v>MMM ELFLEX 2-ENERGY SUMMER PEAK ELP002</v>
          </cell>
          <cell r="S615">
            <v>-83161376</v>
          </cell>
          <cell r="T615">
            <v>-10262099.31</v>
          </cell>
          <cell r="U615">
            <v>0</v>
          </cell>
          <cell r="V615">
            <v>-10262099.31</v>
          </cell>
          <cell r="W615">
            <v>-72899276.69</v>
          </cell>
          <cell r="X615" t="e">
            <v>#N/A</v>
          </cell>
          <cell r="Z615">
            <v>12.33</v>
          </cell>
          <cell r="AA615">
            <v>-10262099.31</v>
          </cell>
          <cell r="AB615">
            <v>-2565524.8275</v>
          </cell>
          <cell r="AC615">
            <v>-30786297.93</v>
          </cell>
          <cell r="AE615">
            <v>-83161376</v>
          </cell>
          <cell r="AF615">
            <v>1.047</v>
          </cell>
          <cell r="AG615">
            <v>1.046</v>
          </cell>
          <cell r="AH615">
            <v>1.046</v>
          </cell>
          <cell r="AI615">
            <v>-83161376</v>
          </cell>
          <cell r="AJ615">
            <v>0</v>
          </cell>
          <cell r="AK615">
            <v>0</v>
          </cell>
          <cell r="AL615">
            <v>0</v>
          </cell>
        </row>
        <row r="616">
          <cell r="R616" t="str">
            <v>MMM ELFLEX 2-ENERGY SUMMER STAN ELS002</v>
          </cell>
          <cell r="S616">
            <v>-139953967</v>
          </cell>
          <cell r="T616">
            <v>-16334958.61</v>
          </cell>
          <cell r="U616">
            <v>0</v>
          </cell>
          <cell r="V616">
            <v>-16334958.61</v>
          </cell>
          <cell r="W616">
            <v>-123619008.39</v>
          </cell>
          <cell r="X616" t="e">
            <v>#N/A</v>
          </cell>
          <cell r="Z616">
            <v>11.67</v>
          </cell>
          <cell r="AA616">
            <v>-16334958.61</v>
          </cell>
          <cell r="AB616">
            <v>-4083739.6525</v>
          </cell>
          <cell r="AC616">
            <v>-49004875.83</v>
          </cell>
          <cell r="AE616">
            <v>-139953967</v>
          </cell>
          <cell r="AF616">
            <v>1.047</v>
          </cell>
          <cell r="AG616">
            <v>1.046</v>
          </cell>
          <cell r="AH616">
            <v>1.046</v>
          </cell>
          <cell r="AI616">
            <v>-139953967</v>
          </cell>
          <cell r="AJ616">
            <v>0</v>
          </cell>
          <cell r="AK616">
            <v>0</v>
          </cell>
          <cell r="AL616">
            <v>0</v>
          </cell>
        </row>
        <row r="617">
          <cell r="R617" t="str">
            <v>MMM ELFLEX 2-ENERGY SUM OFF PEAK ELO002</v>
          </cell>
          <cell r="S617">
            <v>-126247828</v>
          </cell>
          <cell r="T617">
            <v>-13883558.11</v>
          </cell>
          <cell r="U617">
            <v>0</v>
          </cell>
          <cell r="V617">
            <v>-13883558.11</v>
          </cell>
          <cell r="W617">
            <v>-112364269.89</v>
          </cell>
          <cell r="X617" t="e">
            <v>#N/A</v>
          </cell>
          <cell r="Z617">
            <v>10.99</v>
          </cell>
          <cell r="AA617">
            <v>-13883558.11</v>
          </cell>
          <cell r="AB617">
            <v>-3470889.5275</v>
          </cell>
          <cell r="AC617">
            <v>-41650674.33</v>
          </cell>
          <cell r="AE617">
            <v>-126247828</v>
          </cell>
          <cell r="AF617">
            <v>1.047</v>
          </cell>
          <cell r="AG617">
            <v>1.046</v>
          </cell>
          <cell r="AH617">
            <v>1.046</v>
          </cell>
          <cell r="AI617">
            <v>-126247828</v>
          </cell>
          <cell r="AJ617">
            <v>0</v>
          </cell>
          <cell r="AK617">
            <v>0</v>
          </cell>
          <cell r="AL617">
            <v>0</v>
          </cell>
        </row>
        <row r="618">
          <cell r="R618" t="str">
            <v>MMM ELFLEX 1 BASIC CHARGE</v>
          </cell>
          <cell r="S618">
            <v>-138957</v>
          </cell>
          <cell r="T618">
            <v>-8059.52</v>
          </cell>
          <cell r="U618">
            <v>0</v>
          </cell>
          <cell r="V618">
            <v>-32238.08</v>
          </cell>
          <cell r="W618">
            <v>-106718.92</v>
          </cell>
          <cell r="X618" t="e">
            <v>#N/A</v>
          </cell>
          <cell r="Z618">
            <v>23.2</v>
          </cell>
          <cell r="AA618">
            <v>-32238.08</v>
          </cell>
          <cell r="AB618">
            <v>-8059.52</v>
          </cell>
          <cell r="AC618">
            <v>-96714.24</v>
          </cell>
          <cell r="AE618">
            <v>-138957</v>
          </cell>
          <cell r="AF618">
            <v>1.047</v>
          </cell>
          <cell r="AG618">
            <v>1.046</v>
          </cell>
          <cell r="AH618">
            <v>1.046</v>
          </cell>
          <cell r="AI618">
            <v>-138957</v>
          </cell>
          <cell r="AJ618">
            <v>0</v>
          </cell>
          <cell r="AK618">
            <v>0</v>
          </cell>
          <cell r="AL618">
            <v>0</v>
          </cell>
        </row>
        <row r="619">
          <cell r="R619" t="str">
            <v>MMM ELFLEX 2 BASIC CHARGE</v>
          </cell>
          <cell r="S619">
            <v>-5532358</v>
          </cell>
          <cell r="T619">
            <v>-351151.86</v>
          </cell>
          <cell r="U619">
            <v>0</v>
          </cell>
          <cell r="V619">
            <v>-1401824.74</v>
          </cell>
          <cell r="W619">
            <v>-4130533.26</v>
          </cell>
          <cell r="X619" t="e">
            <v>#N/A</v>
          </cell>
          <cell r="Z619">
            <v>25.33</v>
          </cell>
          <cell r="AA619">
            <v>-1401824.74</v>
          </cell>
          <cell r="AB619">
            <v>-350456.185</v>
          </cell>
          <cell r="AC619">
            <v>-4205474.22</v>
          </cell>
          <cell r="AE619">
            <v>-5532358</v>
          </cell>
          <cell r="AF619">
            <v>1.047</v>
          </cell>
          <cell r="AG619">
            <v>1.046</v>
          </cell>
          <cell r="AH619">
            <v>1.046</v>
          </cell>
          <cell r="AI619">
            <v>-5532358</v>
          </cell>
          <cell r="AJ619">
            <v>0</v>
          </cell>
          <cell r="AK619">
            <v>0</v>
          </cell>
          <cell r="AL619">
            <v>0</v>
          </cell>
        </row>
        <row r="620">
          <cell r="R620" t="str">
            <v>MMM ELFLEX 3 BASIC CHARGE</v>
          </cell>
          <cell r="S620">
            <v>-13087727</v>
          </cell>
          <cell r="T620">
            <v>-524420.04</v>
          </cell>
          <cell r="U620">
            <v>0</v>
          </cell>
          <cell r="V620">
            <v>-2099410.66</v>
          </cell>
          <cell r="W620">
            <v>-10988316.34</v>
          </cell>
          <cell r="X620" t="e">
            <v>#N/A</v>
          </cell>
          <cell r="Z620">
            <v>16.04</v>
          </cell>
          <cell r="AA620">
            <v>-2099410.66</v>
          </cell>
          <cell r="AB620">
            <v>-524852.665</v>
          </cell>
          <cell r="AC620">
            <v>-6298231.98</v>
          </cell>
          <cell r="AE620">
            <v>-13087727</v>
          </cell>
          <cell r="AF620">
            <v>1.047</v>
          </cell>
          <cell r="AG620">
            <v>1.046</v>
          </cell>
          <cell r="AH620">
            <v>1.046</v>
          </cell>
          <cell r="AI620">
            <v>-13087727</v>
          </cell>
          <cell r="AJ620">
            <v>0</v>
          </cell>
          <cell r="AK620">
            <v>0</v>
          </cell>
          <cell r="AL620">
            <v>0</v>
          </cell>
        </row>
        <row r="621">
          <cell r="R621" t="str">
            <v>CEN DEPART TOU ENERGY WINTER PEAK CNHPO1</v>
          </cell>
          <cell r="S621">
            <v>-152384</v>
          </cell>
          <cell r="T621">
            <v>-7652.01</v>
          </cell>
          <cell r="U621">
            <v>0</v>
          </cell>
          <cell r="V621">
            <v>-313813.43</v>
          </cell>
          <cell r="W621">
            <v>161429.43</v>
          </cell>
          <cell r="X621" t="e">
            <v>#N/A</v>
          </cell>
          <cell r="Z621">
            <v>205.93</v>
          </cell>
          <cell r="AA621">
            <v>-313813.43</v>
          </cell>
          <cell r="AB621">
            <v>-78453.3575</v>
          </cell>
          <cell r="AC621">
            <v>-941440.29</v>
          </cell>
          <cell r="AE621">
            <v>-152384</v>
          </cell>
          <cell r="AF621">
            <v>1.047</v>
          </cell>
          <cell r="AG621">
            <v>1.046</v>
          </cell>
          <cell r="AH621">
            <v>1.046</v>
          </cell>
          <cell r="AI621">
            <v>-152384</v>
          </cell>
          <cell r="AJ621">
            <v>0</v>
          </cell>
          <cell r="AK621">
            <v>0</v>
          </cell>
          <cell r="AL621">
            <v>0</v>
          </cell>
        </row>
        <row r="622">
          <cell r="R622" t="str">
            <v>CEN ENER HIGH DEMAND STANDARD CNHS01</v>
          </cell>
          <cell r="S622">
            <v>-197744</v>
          </cell>
          <cell r="T622">
            <v>7652.01</v>
          </cell>
          <cell r="U622">
            <v>0</v>
          </cell>
          <cell r="V622">
            <v>-207323</v>
          </cell>
          <cell r="W622">
            <v>9579</v>
          </cell>
          <cell r="X622" t="e">
            <v>#N/A</v>
          </cell>
          <cell r="Z622">
            <v>104.84</v>
          </cell>
          <cell r="AA622">
            <v>-207323</v>
          </cell>
          <cell r="AB622">
            <v>-51830.75</v>
          </cell>
          <cell r="AC622">
            <v>-621969</v>
          </cell>
          <cell r="AE622">
            <v>-197744</v>
          </cell>
          <cell r="AF622">
            <v>1.047</v>
          </cell>
          <cell r="AG622">
            <v>1.046</v>
          </cell>
          <cell r="AH622">
            <v>1.046</v>
          </cell>
          <cell r="AI622">
            <v>-197744</v>
          </cell>
          <cell r="AJ622">
            <v>0</v>
          </cell>
          <cell r="AK622">
            <v>0</v>
          </cell>
          <cell r="AL622">
            <v>0</v>
          </cell>
        </row>
        <row r="623">
          <cell r="R623" t="str">
            <v>CEN DEPART TOU ENERG WIN OFF PEAK CNHO01</v>
          </cell>
          <cell r="S623">
            <v>-181224</v>
          </cell>
          <cell r="T623">
            <v>-983.35</v>
          </cell>
          <cell r="U623">
            <v>0</v>
          </cell>
          <cell r="V623">
            <v>-217543</v>
          </cell>
          <cell r="W623">
            <v>36319</v>
          </cell>
          <cell r="X623" t="e">
            <v>#N/A</v>
          </cell>
          <cell r="Z623">
            <v>120.04</v>
          </cell>
          <cell r="AA623">
            <v>-217543</v>
          </cell>
          <cell r="AB623">
            <v>-54385.75</v>
          </cell>
          <cell r="AC623">
            <v>-652629</v>
          </cell>
          <cell r="AE623">
            <v>-181224</v>
          </cell>
          <cell r="AF623">
            <v>1.047</v>
          </cell>
          <cell r="AG623">
            <v>1.046</v>
          </cell>
          <cell r="AH623">
            <v>1.046</v>
          </cell>
          <cell r="AI623">
            <v>-181224</v>
          </cell>
          <cell r="AJ623">
            <v>0</v>
          </cell>
          <cell r="AK623">
            <v>0</v>
          </cell>
          <cell r="AL623">
            <v>0</v>
          </cell>
        </row>
        <row r="624">
          <cell r="R624" t="str">
            <v>CEN DEPAR TOU ENERGY SUMMER PEAK CENP01</v>
          </cell>
          <cell r="S624">
            <v>-222351</v>
          </cell>
          <cell r="T624">
            <v>-31955.81</v>
          </cell>
          <cell r="U624">
            <v>0</v>
          </cell>
          <cell r="V624">
            <v>-31955.81</v>
          </cell>
          <cell r="W624">
            <v>-190395.19</v>
          </cell>
          <cell r="X624" t="e">
            <v>#N/A</v>
          </cell>
          <cell r="Z624">
            <v>14.37</v>
          </cell>
          <cell r="AA624">
            <v>-31955.81</v>
          </cell>
          <cell r="AB624">
            <v>-7988.9525</v>
          </cell>
          <cell r="AC624">
            <v>-95867.43000000001</v>
          </cell>
          <cell r="AE624">
            <v>-222351</v>
          </cell>
          <cell r="AF624">
            <v>1.047</v>
          </cell>
          <cell r="AG624">
            <v>1.046</v>
          </cell>
          <cell r="AH624">
            <v>1.046</v>
          </cell>
          <cell r="AI624">
            <v>-222351</v>
          </cell>
          <cell r="AJ624">
            <v>0</v>
          </cell>
          <cell r="AK624">
            <v>0</v>
          </cell>
          <cell r="AL624">
            <v>0</v>
          </cell>
        </row>
        <row r="625">
          <cell r="R625" t="str">
            <v>CEN DEPART TOU ENERGY SUMMER STD CENS01</v>
          </cell>
          <cell r="S625">
            <v>-343516</v>
          </cell>
          <cell r="T625">
            <v>-41474.74</v>
          </cell>
          <cell r="U625">
            <v>0</v>
          </cell>
          <cell r="V625">
            <v>-41474.74</v>
          </cell>
          <cell r="W625">
            <v>-302041.26</v>
          </cell>
          <cell r="X625" t="e">
            <v>#N/A</v>
          </cell>
          <cell r="Z625">
            <v>12.07</v>
          </cell>
          <cell r="AA625">
            <v>-41474.74</v>
          </cell>
          <cell r="AB625">
            <v>-10368.685</v>
          </cell>
          <cell r="AC625">
            <v>-124424.22</v>
          </cell>
          <cell r="AE625">
            <v>-343516</v>
          </cell>
          <cell r="AF625">
            <v>1.047</v>
          </cell>
          <cell r="AG625">
            <v>1.046</v>
          </cell>
          <cell r="AH625">
            <v>1.046</v>
          </cell>
          <cell r="AI625">
            <v>-343516</v>
          </cell>
          <cell r="AJ625">
            <v>0</v>
          </cell>
          <cell r="AK625">
            <v>0</v>
          </cell>
          <cell r="AL625">
            <v>0</v>
          </cell>
        </row>
        <row r="626">
          <cell r="R626" t="str">
            <v>CEN DEPAR TOU ENER SUMM OFF PEAK CEN001</v>
          </cell>
          <cell r="S626">
            <v>-268956</v>
          </cell>
          <cell r="T626">
            <v>-31273.1</v>
          </cell>
          <cell r="U626">
            <v>0</v>
          </cell>
          <cell r="V626">
            <v>-27152.2</v>
          </cell>
          <cell r="W626">
            <v>-241803.8</v>
          </cell>
          <cell r="X626" t="e">
            <v>#N/A</v>
          </cell>
          <cell r="Z626">
            <v>10.09</v>
          </cell>
          <cell r="AA626">
            <v>-27152.2</v>
          </cell>
          <cell r="AB626">
            <v>-6788.05</v>
          </cell>
          <cell r="AC626">
            <v>-81456.6</v>
          </cell>
          <cell r="AE626">
            <v>-268956</v>
          </cell>
          <cell r="AF626">
            <v>1.047</v>
          </cell>
          <cell r="AG626">
            <v>1.046</v>
          </cell>
          <cell r="AH626">
            <v>1.046</v>
          </cell>
          <cell r="AI626">
            <v>-268956</v>
          </cell>
          <cell r="AJ626">
            <v>0</v>
          </cell>
          <cell r="AK626">
            <v>0</v>
          </cell>
          <cell r="AL626">
            <v>0</v>
          </cell>
        </row>
        <row r="627">
          <cell r="R627" t="str">
            <v>MMM SPORTS STADIUMS WINT PEAK MHP001</v>
          </cell>
          <cell r="S627">
            <v>-556365</v>
          </cell>
          <cell r="T627">
            <v>0</v>
          </cell>
          <cell r="U627">
            <v>0</v>
          </cell>
          <cell r="V627">
            <v>-547764.54</v>
          </cell>
          <cell r="W627">
            <v>-8600.46</v>
          </cell>
          <cell r="X627" t="e">
            <v>#N/A</v>
          </cell>
          <cell r="Z627">
            <v>98.45</v>
          </cell>
          <cell r="AA627">
            <v>-547764.54</v>
          </cell>
          <cell r="AB627">
            <v>-136941.135</v>
          </cell>
          <cell r="AC627">
            <v>-1643293.62</v>
          </cell>
          <cell r="AE627">
            <v>-556365</v>
          </cell>
          <cell r="AF627">
            <v>1.047</v>
          </cell>
          <cell r="AG627">
            <v>1.046</v>
          </cell>
          <cell r="AH627">
            <v>1.046</v>
          </cell>
          <cell r="AI627">
            <v>-556365</v>
          </cell>
          <cell r="AJ627">
            <v>0</v>
          </cell>
          <cell r="AK627">
            <v>0</v>
          </cell>
          <cell r="AL627">
            <v>0</v>
          </cell>
        </row>
        <row r="628">
          <cell r="R628" t="str">
            <v>MMM SPORTS STAD ENERGY WIN SUM MHS001</v>
          </cell>
          <cell r="S628">
            <v>-747010</v>
          </cell>
          <cell r="T628">
            <v>0</v>
          </cell>
          <cell r="U628">
            <v>0</v>
          </cell>
          <cell r="V628">
            <v>-739708.92</v>
          </cell>
          <cell r="W628">
            <v>-7301.08</v>
          </cell>
          <cell r="X628" t="e">
            <v>#N/A</v>
          </cell>
          <cell r="Z628">
            <v>99.02</v>
          </cell>
          <cell r="AA628">
            <v>-739708.92</v>
          </cell>
          <cell r="AB628">
            <v>-184927.23</v>
          </cell>
          <cell r="AC628">
            <v>-2219126.7600000002</v>
          </cell>
          <cell r="AE628">
            <v>-747010</v>
          </cell>
          <cell r="AF628">
            <v>1.047</v>
          </cell>
          <cell r="AG628">
            <v>1.046</v>
          </cell>
          <cell r="AH628">
            <v>1.046</v>
          </cell>
          <cell r="AI628">
            <v>-747010</v>
          </cell>
          <cell r="AJ628">
            <v>0</v>
          </cell>
          <cell r="AK628">
            <v>0</v>
          </cell>
          <cell r="AL628">
            <v>0</v>
          </cell>
        </row>
        <row r="629">
          <cell r="R629" t="str">
            <v>MMM SPORTS STAD ENER WINT OFF PEA MHO001</v>
          </cell>
          <cell r="S629">
            <v>-880764</v>
          </cell>
          <cell r="T629">
            <v>0</v>
          </cell>
          <cell r="U629">
            <v>0</v>
          </cell>
          <cell r="V629">
            <v>-812377.97</v>
          </cell>
          <cell r="W629">
            <v>-68386.03</v>
          </cell>
          <cell r="X629" t="e">
            <v>#N/A</v>
          </cell>
          <cell r="Z629">
            <v>92.23</v>
          </cell>
          <cell r="AA629">
            <v>-812377.97</v>
          </cell>
          <cell r="AB629">
            <v>-203094.4925</v>
          </cell>
          <cell r="AC629">
            <v>-2437133.91</v>
          </cell>
          <cell r="AE629">
            <v>-880764</v>
          </cell>
          <cell r="AF629">
            <v>1.047</v>
          </cell>
          <cell r="AG629">
            <v>1.046</v>
          </cell>
          <cell r="AH629">
            <v>1.046</v>
          </cell>
          <cell r="AI629">
            <v>-880764</v>
          </cell>
          <cell r="AJ629">
            <v>0</v>
          </cell>
          <cell r="AK629">
            <v>0</v>
          </cell>
          <cell r="AL629">
            <v>0</v>
          </cell>
        </row>
        <row r="630">
          <cell r="R630" t="str">
            <v>MMM SPORTS STAD ENERGY SUM PEAK MSP01</v>
          </cell>
          <cell r="S630">
            <v>-1045017</v>
          </cell>
          <cell r="T630">
            <v>-116144.85</v>
          </cell>
          <cell r="U630">
            <v>0</v>
          </cell>
          <cell r="V630">
            <v>-116144.85</v>
          </cell>
          <cell r="W630">
            <v>-928872.15</v>
          </cell>
          <cell r="X630" t="e">
            <v>#N/A</v>
          </cell>
          <cell r="Z630">
            <v>11.11</v>
          </cell>
          <cell r="AA630">
            <v>-116144.85</v>
          </cell>
          <cell r="AB630">
            <v>-29036.2125</v>
          </cell>
          <cell r="AC630">
            <v>-348434.55000000005</v>
          </cell>
          <cell r="AE630">
            <v>-1045017</v>
          </cell>
          <cell r="AF630">
            <v>1.047</v>
          </cell>
          <cell r="AG630">
            <v>1.046</v>
          </cell>
          <cell r="AH630">
            <v>1.046</v>
          </cell>
          <cell r="AI630">
            <v>-1045017</v>
          </cell>
          <cell r="AJ630">
            <v>0</v>
          </cell>
          <cell r="AK630">
            <v>0</v>
          </cell>
          <cell r="AL630">
            <v>0</v>
          </cell>
        </row>
        <row r="631">
          <cell r="R631" t="str">
            <v>MMM SPORTS STAD ENERGY SUMMER STD MSS01</v>
          </cell>
          <cell r="S631">
            <v>-1684968</v>
          </cell>
          <cell r="T631">
            <v>-180363.53</v>
          </cell>
          <cell r="U631">
            <v>0</v>
          </cell>
          <cell r="V631">
            <v>-180363.53</v>
          </cell>
          <cell r="W631">
            <v>-1504604.47</v>
          </cell>
          <cell r="X631" t="e">
            <v>#N/A</v>
          </cell>
          <cell r="Z631">
            <v>10.7</v>
          </cell>
          <cell r="AA631">
            <v>-180363.53</v>
          </cell>
          <cell r="AB631">
            <v>-45090.8825</v>
          </cell>
          <cell r="AC631">
            <v>-541090.59</v>
          </cell>
          <cell r="AE631">
            <v>-1684968</v>
          </cell>
          <cell r="AF631">
            <v>1.047</v>
          </cell>
          <cell r="AG631">
            <v>1.046</v>
          </cell>
          <cell r="AH631">
            <v>1.046</v>
          </cell>
          <cell r="AI631">
            <v>-1684968</v>
          </cell>
          <cell r="AJ631">
            <v>0</v>
          </cell>
          <cell r="AK631">
            <v>0</v>
          </cell>
          <cell r="AL631">
            <v>0</v>
          </cell>
        </row>
        <row r="632">
          <cell r="R632" t="str">
            <v>MMM SPORTS STAD ENER SUM OFF PEAK MSO01</v>
          </cell>
          <cell r="S632">
            <v>-1773969</v>
          </cell>
          <cell r="T632">
            <v>-172365.84</v>
          </cell>
          <cell r="U632">
            <v>0</v>
          </cell>
          <cell r="V632">
            <v>-172365.84</v>
          </cell>
          <cell r="W632">
            <v>-1601603.16</v>
          </cell>
          <cell r="X632" t="e">
            <v>#N/A</v>
          </cell>
          <cell r="Z632">
            <v>9.71</v>
          </cell>
          <cell r="AA632">
            <v>-172365.84</v>
          </cell>
          <cell r="AB632">
            <v>-43091.46</v>
          </cell>
          <cell r="AC632">
            <v>-517097.52</v>
          </cell>
          <cell r="AE632">
            <v>-1773969</v>
          </cell>
          <cell r="AF632">
            <v>1.047</v>
          </cell>
          <cell r="AG632">
            <v>1.046</v>
          </cell>
          <cell r="AH632">
            <v>1.046</v>
          </cell>
          <cell r="AI632">
            <v>-1773969</v>
          </cell>
          <cell r="AJ632">
            <v>0</v>
          </cell>
          <cell r="AK632">
            <v>0</v>
          </cell>
          <cell r="AL632">
            <v>0</v>
          </cell>
        </row>
        <row r="633">
          <cell r="R633" t="str">
            <v>MANGAUNG STREETLIGHTS ELSLC1</v>
          </cell>
          <cell r="S633">
            <v>-91830170</v>
          </cell>
          <cell r="T633">
            <v>-138576.1</v>
          </cell>
          <cell r="U633">
            <v>0</v>
          </cell>
          <cell r="V633">
            <v>-641020.95</v>
          </cell>
          <cell r="W633">
            <v>-91189149.05</v>
          </cell>
          <cell r="X633" t="e">
            <v>#N/A</v>
          </cell>
          <cell r="Z633">
            <v>0.69</v>
          </cell>
          <cell r="AA633">
            <v>-641020.95</v>
          </cell>
          <cell r="AB633">
            <v>-160255.2375</v>
          </cell>
          <cell r="AC633">
            <v>-1923062.8499999999</v>
          </cell>
          <cell r="AE633">
            <v>-91830170</v>
          </cell>
          <cell r="AF633">
            <v>1.047</v>
          </cell>
          <cell r="AG633">
            <v>1.046</v>
          </cell>
          <cell r="AH633">
            <v>1.046</v>
          </cell>
          <cell r="AI633">
            <v>-91830170</v>
          </cell>
          <cell r="AJ633">
            <v>0</v>
          </cell>
          <cell r="AK633">
            <v>-91830170</v>
          </cell>
        </row>
        <row r="634">
          <cell r="R634" t="str">
            <v>MS: SAL &amp; ALL: BASIC SALARY &amp; WAGES</v>
          </cell>
          <cell r="S634">
            <v>6792109</v>
          </cell>
          <cell r="T634">
            <v>717800.32</v>
          </cell>
          <cell r="U634">
            <v>0</v>
          </cell>
          <cell r="V634">
            <v>2852581.26</v>
          </cell>
          <cell r="W634">
            <v>3939527.74</v>
          </cell>
          <cell r="X634">
            <v>0</v>
          </cell>
          <cell r="Z634">
            <v>41.99</v>
          </cell>
          <cell r="AA634">
            <v>2852581.26</v>
          </cell>
          <cell r="AB634">
            <v>713145.315</v>
          </cell>
          <cell r="AC634">
            <v>8557743.78</v>
          </cell>
          <cell r="AE634">
            <v>6792109</v>
          </cell>
          <cell r="AF634">
            <v>1.053</v>
          </cell>
          <cell r="AG634">
            <v>1.049</v>
          </cell>
          <cell r="AH634">
            <v>1.047</v>
          </cell>
          <cell r="AI634">
            <v>6792109</v>
          </cell>
          <cell r="AJ634">
            <v>0</v>
          </cell>
          <cell r="AK634">
            <v>6792109</v>
          </cell>
          <cell r="AL634">
            <v>6711052.921249359</v>
          </cell>
        </row>
        <row r="635">
          <cell r="R635" t="str">
            <v>MS: ALL - CELLULAR &amp; TELEPHONE</v>
          </cell>
          <cell r="S635">
            <v>22008</v>
          </cell>
          <cell r="T635">
            <v>1800</v>
          </cell>
          <cell r="U635">
            <v>0</v>
          </cell>
          <cell r="V635">
            <v>7200</v>
          </cell>
          <cell r="W635">
            <v>14808</v>
          </cell>
          <cell r="X635">
            <v>0</v>
          </cell>
          <cell r="Z635">
            <v>32.71</v>
          </cell>
          <cell r="AA635">
            <v>7200</v>
          </cell>
          <cell r="AB635">
            <v>1800</v>
          </cell>
          <cell r="AC635">
            <v>21600</v>
          </cell>
          <cell r="AE635">
            <v>22008</v>
          </cell>
          <cell r="AF635">
            <v>1.053</v>
          </cell>
          <cell r="AG635">
            <v>1.049</v>
          </cell>
          <cell r="AH635">
            <v>1.047</v>
          </cell>
          <cell r="AI635">
            <v>22008</v>
          </cell>
          <cell r="AJ635">
            <v>0</v>
          </cell>
          <cell r="AK635">
            <v>22008</v>
          </cell>
          <cell r="AL635">
            <v>20971.71269589338</v>
          </cell>
        </row>
        <row r="636">
          <cell r="R636" t="str">
            <v>MS: HB &amp; INC: HOUSING BENEFITS</v>
          </cell>
          <cell r="S636">
            <v>181945</v>
          </cell>
          <cell r="T636">
            <v>8094.16</v>
          </cell>
          <cell r="U636">
            <v>0</v>
          </cell>
          <cell r="V636">
            <v>32376.64</v>
          </cell>
          <cell r="W636">
            <v>149568.36</v>
          </cell>
          <cell r="X636">
            <v>0</v>
          </cell>
          <cell r="Z636">
            <v>17.79</v>
          </cell>
          <cell r="AA636">
            <v>32376.64</v>
          </cell>
          <cell r="AB636">
            <v>8094.16</v>
          </cell>
          <cell r="AC636">
            <v>97129.92</v>
          </cell>
          <cell r="AE636">
            <v>181945</v>
          </cell>
          <cell r="AF636">
            <v>1.053</v>
          </cell>
          <cell r="AG636">
            <v>1.049</v>
          </cell>
          <cell r="AH636">
            <v>1.047</v>
          </cell>
          <cell r="AI636">
            <v>181945</v>
          </cell>
          <cell r="AJ636">
            <v>0</v>
          </cell>
          <cell r="AK636">
            <v>181945</v>
          </cell>
          <cell r="AL636">
            <v>176821.2479527003</v>
          </cell>
        </row>
        <row r="637">
          <cell r="R637" t="str">
            <v>MS: ALL - LEAVE PAY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E637">
            <v>0</v>
          </cell>
          <cell r="AF637">
            <v>1.047</v>
          </cell>
          <cell r="AG637">
            <v>1.046</v>
          </cell>
          <cell r="AH637">
            <v>1.046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</row>
        <row r="638">
          <cell r="R638" t="str">
            <v>MS: ALL - TRAVEL OR MOTOR VEHICLE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E638">
            <v>0</v>
          </cell>
          <cell r="AF638">
            <v>1.047</v>
          </cell>
          <cell r="AG638">
            <v>1.046</v>
          </cell>
          <cell r="AH638">
            <v>1.046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</row>
        <row r="639">
          <cell r="R639" t="str">
            <v>MS: ALL - TRAVEL OR MOTOR VEHICLE (SUBS</v>
          </cell>
          <cell r="S639">
            <v>105545</v>
          </cell>
          <cell r="T639">
            <v>179076.73</v>
          </cell>
          <cell r="U639">
            <v>0</v>
          </cell>
          <cell r="V639">
            <v>730122.99</v>
          </cell>
          <cell r="W639">
            <v>-624577.99</v>
          </cell>
          <cell r="X639">
            <v>0</v>
          </cell>
          <cell r="Z639">
            <v>691.76</v>
          </cell>
          <cell r="AA639">
            <v>730122.99</v>
          </cell>
          <cell r="AB639">
            <v>182530.7475</v>
          </cell>
          <cell r="AC639">
            <v>2190368.9699999997</v>
          </cell>
          <cell r="AE639">
            <v>105545</v>
          </cell>
          <cell r="AF639">
            <v>1.053</v>
          </cell>
          <cell r="AG639">
            <v>1.049</v>
          </cell>
          <cell r="AH639">
            <v>1.047</v>
          </cell>
          <cell r="AI639">
            <v>105545</v>
          </cell>
          <cell r="AJ639">
            <v>0</v>
          </cell>
          <cell r="AK639">
            <v>105545</v>
          </cell>
          <cell r="AL639">
            <v>1176384.9217731436</v>
          </cell>
        </row>
        <row r="640">
          <cell r="R640" t="str">
            <v>MS: OVERTIME - STRUCTURED</v>
          </cell>
          <cell r="S640">
            <v>593276</v>
          </cell>
          <cell r="T640">
            <v>30177.09</v>
          </cell>
          <cell r="U640">
            <v>0</v>
          </cell>
          <cell r="V640">
            <v>161651.92</v>
          </cell>
          <cell r="W640">
            <v>431624.08</v>
          </cell>
          <cell r="X640">
            <v>0</v>
          </cell>
          <cell r="Z640">
            <v>27.24</v>
          </cell>
          <cell r="AA640">
            <v>161651.92</v>
          </cell>
          <cell r="AB640">
            <v>40412.98</v>
          </cell>
          <cell r="AC640">
            <v>484955.76</v>
          </cell>
          <cell r="AE640">
            <v>593276</v>
          </cell>
          <cell r="AF640">
            <v>1.053</v>
          </cell>
          <cell r="AG640">
            <v>1.049</v>
          </cell>
          <cell r="AH640">
            <v>1.047</v>
          </cell>
          <cell r="AI640">
            <v>593276</v>
          </cell>
          <cell r="AJ640">
            <v>0</v>
          </cell>
          <cell r="AK640">
            <v>593276</v>
          </cell>
          <cell r="AL640">
            <v>474620.80000000005</v>
          </cell>
        </row>
        <row r="641">
          <cell r="R641" t="str">
            <v>MS: PAYMENTS - SHIFT ADD REMUNERATION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E641">
            <v>0</v>
          </cell>
          <cell r="AF641">
            <v>1.053</v>
          </cell>
          <cell r="AG641">
            <v>1.049</v>
          </cell>
          <cell r="AH641">
            <v>1.047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</row>
        <row r="642">
          <cell r="R642" t="str">
            <v>MS: OVERTIME - NIGHT SHIFT</v>
          </cell>
          <cell r="S642">
            <v>31284</v>
          </cell>
          <cell r="T642">
            <v>1501.29</v>
          </cell>
          <cell r="U642">
            <v>0</v>
          </cell>
          <cell r="V642">
            <v>6459.01</v>
          </cell>
          <cell r="W642">
            <v>24824.99</v>
          </cell>
          <cell r="X642">
            <v>0</v>
          </cell>
          <cell r="Z642">
            <v>20.64</v>
          </cell>
          <cell r="AA642">
            <v>6459.01</v>
          </cell>
          <cell r="AB642">
            <v>1614.7525</v>
          </cell>
          <cell r="AC642">
            <v>19377.03</v>
          </cell>
          <cell r="AE642">
            <v>31284</v>
          </cell>
          <cell r="AF642">
            <v>1.053</v>
          </cell>
          <cell r="AG642">
            <v>1.049</v>
          </cell>
          <cell r="AH642">
            <v>1.047</v>
          </cell>
          <cell r="AI642">
            <v>31284</v>
          </cell>
          <cell r="AJ642">
            <v>0</v>
          </cell>
          <cell r="AK642">
            <v>31284</v>
          </cell>
          <cell r="AL642">
            <v>32942.051999999996</v>
          </cell>
        </row>
        <row r="643">
          <cell r="R643" t="str">
            <v>MS: SRB - ACTING ALLOWANCE</v>
          </cell>
          <cell r="S643">
            <v>0</v>
          </cell>
          <cell r="T643">
            <v>0</v>
          </cell>
          <cell r="U643">
            <v>0</v>
          </cell>
          <cell r="V643">
            <v>9443.09</v>
          </cell>
          <cell r="W643">
            <v>-9443.09</v>
          </cell>
          <cell r="X643">
            <v>0</v>
          </cell>
          <cell r="Z643">
            <v>0</v>
          </cell>
          <cell r="AA643">
            <v>9443.09</v>
          </cell>
          <cell r="AB643">
            <v>2360.7725</v>
          </cell>
          <cell r="AC643">
            <v>28329.27</v>
          </cell>
          <cell r="AE643">
            <v>0</v>
          </cell>
          <cell r="AF643">
            <v>1.047</v>
          </cell>
          <cell r="AG643">
            <v>1.046</v>
          </cell>
          <cell r="AH643">
            <v>1.046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</row>
        <row r="644">
          <cell r="R644" t="str">
            <v>MS: SRB - ANNUAL BONUS</v>
          </cell>
          <cell r="S644">
            <v>566009</v>
          </cell>
          <cell r="T644">
            <v>0</v>
          </cell>
          <cell r="U644">
            <v>0</v>
          </cell>
          <cell r="V644">
            <v>15592</v>
          </cell>
          <cell r="W644">
            <v>550417</v>
          </cell>
          <cell r="X644">
            <v>0</v>
          </cell>
          <cell r="Z644">
            <v>2.75</v>
          </cell>
          <cell r="AA644">
            <v>15592</v>
          </cell>
          <cell r="AB644">
            <v>3898</v>
          </cell>
          <cell r="AC644">
            <v>46776</v>
          </cell>
          <cell r="AE644">
            <v>566009</v>
          </cell>
          <cell r="AF644">
            <v>1.053</v>
          </cell>
          <cell r="AG644">
            <v>1.049</v>
          </cell>
          <cell r="AH644">
            <v>1.047</v>
          </cell>
          <cell r="AI644">
            <v>566009</v>
          </cell>
          <cell r="AJ644">
            <v>0</v>
          </cell>
          <cell r="AK644">
            <v>566009</v>
          </cell>
          <cell r="AL644">
            <v>559254.4101041134</v>
          </cell>
        </row>
        <row r="645">
          <cell r="R645" t="str">
            <v>MS: SRB - LONG SERVICE AWARD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E645">
            <v>0</v>
          </cell>
          <cell r="AF645">
            <v>1.047</v>
          </cell>
          <cell r="AG645">
            <v>1.046</v>
          </cell>
          <cell r="AH645">
            <v>1.046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</row>
        <row r="646">
          <cell r="R646" t="str">
            <v>MS: SRB - STANDBY ALLOWANCE</v>
          </cell>
          <cell r="S646">
            <v>295528</v>
          </cell>
          <cell r="T646">
            <v>26863.16</v>
          </cell>
          <cell r="U646">
            <v>0</v>
          </cell>
          <cell r="V646">
            <v>101865.29</v>
          </cell>
          <cell r="W646">
            <v>193662.71</v>
          </cell>
          <cell r="X646">
            <v>0</v>
          </cell>
          <cell r="Z646">
            <v>34.46</v>
          </cell>
          <cell r="AA646">
            <v>101865.29</v>
          </cell>
          <cell r="AB646">
            <v>25466.3225</v>
          </cell>
          <cell r="AC646">
            <v>305595.87</v>
          </cell>
          <cell r="AE646">
            <v>295528</v>
          </cell>
          <cell r="AF646">
            <v>1.053</v>
          </cell>
          <cell r="AG646">
            <v>1.049</v>
          </cell>
          <cell r="AH646">
            <v>1.047</v>
          </cell>
          <cell r="AI646">
            <v>295528</v>
          </cell>
          <cell r="AJ646">
            <v>0</v>
          </cell>
          <cell r="AK646">
            <v>295528</v>
          </cell>
          <cell r="AL646">
            <v>311190.984</v>
          </cell>
        </row>
        <row r="647">
          <cell r="R647" t="str">
            <v>MS: SOC CONTR - BARGAINING COUNCIL</v>
          </cell>
          <cell r="S647">
            <v>1943</v>
          </cell>
          <cell r="T647">
            <v>194.4</v>
          </cell>
          <cell r="U647">
            <v>0</v>
          </cell>
          <cell r="V647">
            <v>788.4</v>
          </cell>
          <cell r="W647">
            <v>1154.6</v>
          </cell>
          <cell r="X647">
            <v>0</v>
          </cell>
          <cell r="Z647">
            <v>40.57</v>
          </cell>
          <cell r="AA647">
            <v>788.4</v>
          </cell>
          <cell r="AB647">
            <v>197.1</v>
          </cell>
          <cell r="AC647">
            <v>2365.2</v>
          </cell>
          <cell r="AE647">
            <v>1943</v>
          </cell>
          <cell r="AF647">
            <v>1.053</v>
          </cell>
          <cell r="AG647">
            <v>1.049</v>
          </cell>
          <cell r="AH647">
            <v>1.047</v>
          </cell>
          <cell r="AI647">
            <v>1943</v>
          </cell>
          <cell r="AJ647">
            <v>0</v>
          </cell>
          <cell r="AK647">
            <v>1943</v>
          </cell>
          <cell r="AL647">
            <v>1887.4541426304038</v>
          </cell>
        </row>
        <row r="648">
          <cell r="R648" t="str">
            <v>MS: SOC CONTR - GROUP LIFE INSURANCE</v>
          </cell>
          <cell r="S648">
            <v>115466</v>
          </cell>
          <cell r="T648">
            <v>4184.36</v>
          </cell>
          <cell r="U648">
            <v>0</v>
          </cell>
          <cell r="V648">
            <v>17007.58</v>
          </cell>
          <cell r="W648">
            <v>98458.42</v>
          </cell>
          <cell r="X648">
            <v>0</v>
          </cell>
          <cell r="Z648">
            <v>14.72</v>
          </cell>
          <cell r="AA648">
            <v>17007.58</v>
          </cell>
          <cell r="AB648">
            <v>4251.895</v>
          </cell>
          <cell r="AC648">
            <v>51022.740000000005</v>
          </cell>
          <cell r="AE648">
            <v>115466</v>
          </cell>
          <cell r="AF648">
            <v>1.053</v>
          </cell>
          <cell r="AG648">
            <v>1.049</v>
          </cell>
          <cell r="AH648">
            <v>1.047</v>
          </cell>
          <cell r="AI648">
            <v>115466</v>
          </cell>
          <cell r="AJ648">
            <v>0</v>
          </cell>
          <cell r="AK648">
            <v>115466</v>
          </cell>
          <cell r="AL648">
            <v>117443.42612186383</v>
          </cell>
        </row>
        <row r="649">
          <cell r="R649" t="str">
            <v>MS: SOC CONTR - MEDICAL</v>
          </cell>
          <cell r="S649">
            <v>900401</v>
          </cell>
          <cell r="T649">
            <v>49956.6</v>
          </cell>
          <cell r="U649">
            <v>0</v>
          </cell>
          <cell r="V649">
            <v>203651.4</v>
          </cell>
          <cell r="W649">
            <v>696749.6</v>
          </cell>
          <cell r="X649">
            <v>0</v>
          </cell>
          <cell r="Z649">
            <v>22.61</v>
          </cell>
          <cell r="AA649">
            <v>203651.4</v>
          </cell>
          <cell r="AB649">
            <v>50912.85</v>
          </cell>
          <cell r="AC649">
            <v>610954.2</v>
          </cell>
          <cell r="AE649">
            <v>900401</v>
          </cell>
          <cell r="AF649">
            <v>1.053</v>
          </cell>
          <cell r="AG649">
            <v>1.049</v>
          </cell>
          <cell r="AH649">
            <v>1.047</v>
          </cell>
          <cell r="AI649">
            <v>900401</v>
          </cell>
          <cell r="AJ649">
            <v>0</v>
          </cell>
          <cell r="AK649">
            <v>900401</v>
          </cell>
          <cell r="AL649">
            <v>875044.7122361512</v>
          </cell>
        </row>
        <row r="650">
          <cell r="R650" t="str">
            <v>MS: SOC CONTR - PENSION</v>
          </cell>
          <cell r="S650">
            <v>1227334</v>
          </cell>
          <cell r="T650">
            <v>134604.77</v>
          </cell>
          <cell r="U650">
            <v>0</v>
          </cell>
          <cell r="V650">
            <v>534551.46</v>
          </cell>
          <cell r="W650">
            <v>692782.54</v>
          </cell>
          <cell r="X650">
            <v>0</v>
          </cell>
          <cell r="Z650">
            <v>43.55</v>
          </cell>
          <cell r="AA650">
            <v>534551.46</v>
          </cell>
          <cell r="AB650">
            <v>133637.865</v>
          </cell>
          <cell r="AC650">
            <v>1603654.38</v>
          </cell>
          <cell r="AE650">
            <v>1227334</v>
          </cell>
          <cell r="AF650">
            <v>1.053</v>
          </cell>
          <cell r="AG650">
            <v>1.049</v>
          </cell>
          <cell r="AH650">
            <v>1.047</v>
          </cell>
          <cell r="AI650">
            <v>1227334</v>
          </cell>
          <cell r="AJ650">
            <v>0</v>
          </cell>
          <cell r="AK650">
            <v>1227334</v>
          </cell>
          <cell r="AL650">
            <v>1212687.2628697595</v>
          </cell>
        </row>
        <row r="651">
          <cell r="R651" t="str">
            <v>MS: SOC CONTR - UNEMPLOYMENT INSUR FUND</v>
          </cell>
          <cell r="S651">
            <v>33412</v>
          </cell>
          <cell r="T651">
            <v>3188.16</v>
          </cell>
          <cell r="U651">
            <v>0</v>
          </cell>
          <cell r="V651">
            <v>12929.76</v>
          </cell>
          <cell r="W651">
            <v>20482.24</v>
          </cell>
          <cell r="X651">
            <v>0</v>
          </cell>
          <cell r="Z651">
            <v>38.69</v>
          </cell>
          <cell r="AA651">
            <v>12929.76</v>
          </cell>
          <cell r="AB651">
            <v>3232.44</v>
          </cell>
          <cell r="AC651">
            <v>38789.28</v>
          </cell>
          <cell r="AE651">
            <v>33412</v>
          </cell>
          <cell r="AF651">
            <v>1.053</v>
          </cell>
          <cell r="AG651">
            <v>1.049</v>
          </cell>
          <cell r="AH651">
            <v>1.047</v>
          </cell>
          <cell r="AI651">
            <v>33412</v>
          </cell>
          <cell r="AJ651">
            <v>0</v>
          </cell>
          <cell r="AK651">
            <v>33412</v>
          </cell>
          <cell r="AL651">
            <v>30954.247939138626</v>
          </cell>
        </row>
        <row r="652">
          <cell r="R652" t="str">
            <v>OS: CATERING SERVICES(REFRESHMENTS)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E652">
            <v>0</v>
          </cell>
          <cell r="AF652">
            <v>1.047</v>
          </cell>
          <cell r="AG652">
            <v>1.046</v>
          </cell>
          <cell r="AH652">
            <v>1.046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</row>
        <row r="653">
          <cell r="R653" t="str">
            <v>OS: METER MANAGEMENT</v>
          </cell>
          <cell r="S653">
            <v>1526200</v>
          </cell>
          <cell r="T653">
            <v>304882.5</v>
          </cell>
          <cell r="U653">
            <v>0</v>
          </cell>
          <cell r="V653">
            <v>304882.5</v>
          </cell>
          <cell r="W653">
            <v>1221317.5</v>
          </cell>
          <cell r="X653">
            <v>0</v>
          </cell>
          <cell r="Z653">
            <v>19.97</v>
          </cell>
          <cell r="AA653">
            <v>304882.5</v>
          </cell>
          <cell r="AB653">
            <v>76220.625</v>
          </cell>
          <cell r="AC653">
            <v>914647.5</v>
          </cell>
          <cell r="AE653">
            <v>1526200</v>
          </cell>
          <cell r="AF653">
            <v>1.047</v>
          </cell>
          <cell r="AG653">
            <v>1.046</v>
          </cell>
          <cell r="AH653">
            <v>1.046</v>
          </cell>
          <cell r="AI653">
            <v>1526200</v>
          </cell>
          <cell r="AJ653">
            <v>0</v>
          </cell>
          <cell r="AK653">
            <v>3500000</v>
          </cell>
          <cell r="AL653">
            <v>3500000</v>
          </cell>
        </row>
        <row r="654">
          <cell r="R654" t="str">
            <v>C&amp;PS: B&amp;A PROJECT MANAGEMENT</v>
          </cell>
          <cell r="S654">
            <v>3900000</v>
          </cell>
          <cell r="T654">
            <v>0</v>
          </cell>
          <cell r="U654">
            <v>0</v>
          </cell>
          <cell r="V654">
            <v>0</v>
          </cell>
          <cell r="W654">
            <v>3900000</v>
          </cell>
          <cell r="X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E654">
            <v>0</v>
          </cell>
          <cell r="AF654">
            <v>1.047</v>
          </cell>
          <cell r="AG654">
            <v>1.046</v>
          </cell>
          <cell r="AH654">
            <v>1.046</v>
          </cell>
          <cell r="AI654">
            <v>3900000</v>
          </cell>
          <cell r="AJ654">
            <v>-3900000</v>
          </cell>
          <cell r="AK654">
            <v>0</v>
          </cell>
          <cell r="AL654">
            <v>0</v>
          </cell>
        </row>
        <row r="655">
          <cell r="R655" t="str">
            <v>CONTR: PREPAID ELECTRICITY VENDORS</v>
          </cell>
          <cell r="S655">
            <v>87382688</v>
          </cell>
          <cell r="T655">
            <v>2693283.6</v>
          </cell>
          <cell r="U655">
            <v>0</v>
          </cell>
          <cell r="V655">
            <v>14006268.16</v>
          </cell>
          <cell r="W655">
            <v>73376419.84</v>
          </cell>
          <cell r="X655">
            <v>5035723.4399999995</v>
          </cell>
          <cell r="Z655">
            <v>16.02</v>
          </cell>
          <cell r="AA655">
            <v>14006268.16</v>
          </cell>
          <cell r="AB655">
            <v>3501567.04</v>
          </cell>
          <cell r="AC655">
            <v>42018804.480000004</v>
          </cell>
          <cell r="AE655">
            <v>87382688</v>
          </cell>
          <cell r="AF655">
            <v>1.047</v>
          </cell>
          <cell r="AG655">
            <v>1.046</v>
          </cell>
          <cell r="AH655">
            <v>1.046</v>
          </cell>
          <cell r="AI655">
            <v>87382688</v>
          </cell>
          <cell r="AJ655">
            <v>0</v>
          </cell>
          <cell r="AK655">
            <v>60000000</v>
          </cell>
          <cell r="AL655">
            <v>60000000</v>
          </cell>
        </row>
        <row r="656">
          <cell r="R656" t="str">
            <v>OC: COMMISSION - THIRD PARTY VENDORS</v>
          </cell>
          <cell r="S656">
            <v>3391685</v>
          </cell>
          <cell r="T656">
            <v>300500.22</v>
          </cell>
          <cell r="U656">
            <v>0</v>
          </cell>
          <cell r="V656">
            <v>1589317.12</v>
          </cell>
          <cell r="W656">
            <v>1802367.88</v>
          </cell>
          <cell r="X656">
            <v>0</v>
          </cell>
          <cell r="Z656">
            <v>46.85</v>
          </cell>
          <cell r="AA656">
            <v>1589317.12</v>
          </cell>
          <cell r="AB656">
            <v>397329.28</v>
          </cell>
          <cell r="AC656">
            <v>4767951.36</v>
          </cell>
          <cell r="AE656">
            <v>3391685</v>
          </cell>
          <cell r="AF656">
            <v>1.047</v>
          </cell>
          <cell r="AG656">
            <v>1.046</v>
          </cell>
          <cell r="AH656">
            <v>1.046</v>
          </cell>
          <cell r="AI656">
            <v>3391685</v>
          </cell>
          <cell r="AJ656">
            <v>0</v>
          </cell>
          <cell r="AK656">
            <v>5000000</v>
          </cell>
          <cell r="AL656">
            <v>5000000</v>
          </cell>
        </row>
        <row r="657">
          <cell r="R657" t="str">
            <v>OC: EXT COM SERV PROV - S/WARE LICENCES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E657">
            <v>0</v>
          </cell>
          <cell r="AF657">
            <v>1.047</v>
          </cell>
          <cell r="AG657">
            <v>1.046</v>
          </cell>
          <cell r="AH657">
            <v>1.046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</row>
        <row r="658">
          <cell r="R658" t="str">
            <v>OC: REG FEES NATIONAL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E658">
            <v>0</v>
          </cell>
          <cell r="AF658">
            <v>1.047</v>
          </cell>
          <cell r="AG658">
            <v>1.046</v>
          </cell>
          <cell r="AH658">
            <v>1.046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</row>
        <row r="659">
          <cell r="R659" t="str">
            <v>OC: SKILLS DEVELOPMENT FUND LEVY</v>
          </cell>
          <cell r="S659">
            <v>0</v>
          </cell>
          <cell r="T659">
            <v>405.11</v>
          </cell>
          <cell r="U659">
            <v>0</v>
          </cell>
          <cell r="V659">
            <v>2259.2</v>
          </cell>
          <cell r="W659">
            <v>-2259.2</v>
          </cell>
          <cell r="X659">
            <v>0</v>
          </cell>
          <cell r="Z659">
            <v>0</v>
          </cell>
          <cell r="AA659">
            <v>2259.2</v>
          </cell>
          <cell r="AB659">
            <v>564.8</v>
          </cell>
          <cell r="AC659">
            <v>6777.599999999999</v>
          </cell>
          <cell r="AE659">
            <v>0</v>
          </cell>
          <cell r="AF659">
            <v>1.047</v>
          </cell>
          <cell r="AG659">
            <v>1.046</v>
          </cell>
          <cell r="AH659">
            <v>1.046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</row>
        <row r="660">
          <cell r="R660" t="str">
            <v>OC: T&amp;S DOM - ACCOMMODATION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E660">
            <v>0</v>
          </cell>
          <cell r="AF660">
            <v>1.047</v>
          </cell>
          <cell r="AG660">
            <v>1.046</v>
          </cell>
          <cell r="AH660">
            <v>1.046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</row>
        <row r="661">
          <cell r="R661" t="str">
            <v>OC: T&amp;S DOM - DAILY ALLOWANCE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E661">
            <v>0</v>
          </cell>
          <cell r="AF661">
            <v>1.047</v>
          </cell>
          <cell r="AG661">
            <v>1.046</v>
          </cell>
          <cell r="AH661">
            <v>1.046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</row>
        <row r="662">
          <cell r="R662" t="str">
            <v>OC: T&amp;S DOM TRP - WITHOUT OPR CAR RENTAL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E662">
            <v>0</v>
          </cell>
          <cell r="AF662">
            <v>1.047</v>
          </cell>
          <cell r="AG662">
            <v>1.046</v>
          </cell>
          <cell r="AH662">
            <v>1.046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</row>
        <row r="663">
          <cell r="R663" t="str">
            <v>OC: T&amp;S DOM PUB TRP - AIR TRANSPORT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E663">
            <v>0</v>
          </cell>
          <cell r="AF663">
            <v>1.047</v>
          </cell>
          <cell r="AG663">
            <v>1.046</v>
          </cell>
          <cell r="AH663">
            <v>1.046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</row>
        <row r="664">
          <cell r="R664" t="str">
            <v>OC: UNIFORM &amp; PROTECTIVE CLOTHING</v>
          </cell>
          <cell r="S664">
            <v>175336</v>
          </cell>
          <cell r="T664">
            <v>1906.54</v>
          </cell>
          <cell r="U664">
            <v>0</v>
          </cell>
          <cell r="V664">
            <v>10948.84</v>
          </cell>
          <cell r="W664">
            <v>164387.16</v>
          </cell>
          <cell r="X664">
            <v>0</v>
          </cell>
          <cell r="Z664">
            <v>6.24</v>
          </cell>
          <cell r="AA664">
            <v>10948.84</v>
          </cell>
          <cell r="AB664">
            <v>2737.21</v>
          </cell>
          <cell r="AC664">
            <v>32846.520000000004</v>
          </cell>
          <cell r="AE664">
            <v>175336</v>
          </cell>
          <cell r="AF664">
            <v>1.047</v>
          </cell>
          <cell r="AG664">
            <v>1.046</v>
          </cell>
          <cell r="AH664">
            <v>1.046</v>
          </cell>
          <cell r="AI664">
            <v>175336</v>
          </cell>
          <cell r="AJ664">
            <v>0</v>
          </cell>
          <cell r="AK664">
            <v>250000</v>
          </cell>
          <cell r="AL664">
            <v>250000</v>
          </cell>
        </row>
        <row r="665">
          <cell r="R665" t="str">
            <v>INVENTORY - MATERIALS &amp; SUPPLIES(PRINT&amp;</v>
          </cell>
          <cell r="S665">
            <v>10000</v>
          </cell>
          <cell r="T665">
            <v>0</v>
          </cell>
          <cell r="U665">
            <v>0</v>
          </cell>
          <cell r="V665">
            <v>0</v>
          </cell>
          <cell r="W665">
            <v>10000</v>
          </cell>
          <cell r="X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E665">
            <v>10000</v>
          </cell>
          <cell r="AF665">
            <v>1.047</v>
          </cell>
          <cell r="AG665">
            <v>1.046</v>
          </cell>
          <cell r="AH665">
            <v>1.046</v>
          </cell>
          <cell r="AI665">
            <v>10000</v>
          </cell>
          <cell r="AJ665">
            <v>0</v>
          </cell>
          <cell r="AK665">
            <v>12000</v>
          </cell>
          <cell r="AL665">
            <v>12000</v>
          </cell>
        </row>
        <row r="666">
          <cell r="R666" t="str">
            <v>ESKOM</v>
          </cell>
          <cell r="S666">
            <v>2145935055</v>
          </cell>
          <cell r="T666">
            <v>178383250.83</v>
          </cell>
          <cell r="U666">
            <v>0</v>
          </cell>
          <cell r="V666">
            <v>889103561.54</v>
          </cell>
          <cell r="W666">
            <v>1256831493.46</v>
          </cell>
          <cell r="X666">
            <v>239529345.44</v>
          </cell>
          <cell r="Z666">
            <v>41.43</v>
          </cell>
          <cell r="AA666">
            <v>889103561.54</v>
          </cell>
          <cell r="AB666">
            <v>222275890.385</v>
          </cell>
          <cell r="AC666">
            <v>2667310684.62</v>
          </cell>
          <cell r="AE666">
            <v>2101176437</v>
          </cell>
          <cell r="AF666">
            <v>1.047</v>
          </cell>
          <cell r="AG666">
            <v>1.046</v>
          </cell>
          <cell r="AH666">
            <v>1.046</v>
          </cell>
          <cell r="AI666">
            <v>2145935055</v>
          </cell>
          <cell r="AJ666">
            <v>-44758618</v>
          </cell>
          <cell r="AK666">
            <v>2199931730</v>
          </cell>
          <cell r="AL666">
            <v>2199931730</v>
          </cell>
        </row>
        <row r="667">
          <cell r="R667" t="str">
            <v>DEPRECIATION FURNITURE &amp; OFFICE EQUIPM</v>
          </cell>
          <cell r="S667">
            <v>2560399</v>
          </cell>
          <cell r="T667">
            <v>0</v>
          </cell>
          <cell r="U667">
            <v>0</v>
          </cell>
          <cell r="V667">
            <v>0</v>
          </cell>
          <cell r="W667">
            <v>2560399</v>
          </cell>
          <cell r="X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E667">
            <v>2560399</v>
          </cell>
          <cell r="AF667">
            <v>1.047</v>
          </cell>
          <cell r="AG667">
            <v>1.046</v>
          </cell>
          <cell r="AH667">
            <v>1.046</v>
          </cell>
          <cell r="AI667">
            <v>2560399</v>
          </cell>
          <cell r="AJ667">
            <v>0</v>
          </cell>
          <cell r="AK667">
            <v>2600000</v>
          </cell>
          <cell r="AL667">
            <v>2600000</v>
          </cell>
        </row>
        <row r="668">
          <cell r="R668" t="str">
            <v>DEPRECIATION  MACHINERY &amp; EQUIPMENT</v>
          </cell>
          <cell r="S668">
            <v>55975</v>
          </cell>
          <cell r="T668">
            <v>0</v>
          </cell>
          <cell r="U668">
            <v>0</v>
          </cell>
          <cell r="V668">
            <v>0</v>
          </cell>
          <cell r="W668">
            <v>55975</v>
          </cell>
          <cell r="X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E668">
            <v>55975</v>
          </cell>
          <cell r="AF668">
            <v>1.047</v>
          </cell>
          <cell r="AG668">
            <v>1.046</v>
          </cell>
          <cell r="AH668">
            <v>1.046</v>
          </cell>
          <cell r="AI668">
            <v>55975</v>
          </cell>
          <cell r="AJ668">
            <v>0</v>
          </cell>
          <cell r="AK668">
            <v>56000</v>
          </cell>
          <cell r="AL668">
            <v>56000</v>
          </cell>
        </row>
        <row r="669">
          <cell r="R669" t="str">
            <v>DEPRECIATION  TRANSPORT ASSETS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E669">
            <v>0</v>
          </cell>
          <cell r="AF669">
            <v>1.047</v>
          </cell>
          <cell r="AG669">
            <v>1.046</v>
          </cell>
          <cell r="AH669">
            <v>1.046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</row>
        <row r="670">
          <cell r="R670" t="str">
            <v>PPE FURNITURE &amp; OFFICE EQUIPMENT - GAINS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E670">
            <v>0</v>
          </cell>
          <cell r="AF670">
            <v>1.047</v>
          </cell>
          <cell r="AG670">
            <v>1.046</v>
          </cell>
          <cell r="AH670">
            <v>1.046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</row>
        <row r="671">
          <cell r="R671" t="str">
            <v>PPE FURNITURE &amp; OFF EQUIPMENT - LOSSES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E671">
            <v>0</v>
          </cell>
          <cell r="AF671">
            <v>1.047</v>
          </cell>
          <cell r="AG671">
            <v>1.046</v>
          </cell>
          <cell r="AH671">
            <v>1.046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</row>
        <row r="672">
          <cell r="R672" t="str">
            <v>IL PPE: FURNITURE &amp; OFFICE EQUIPMENT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E672">
            <v>0</v>
          </cell>
          <cell r="AF672">
            <v>1.047</v>
          </cell>
          <cell r="AG672">
            <v>1.046</v>
          </cell>
          <cell r="AH672">
            <v>1.046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</row>
        <row r="673">
          <cell r="R673" t="str">
            <v>RIL PPE: FURNITURE &amp; OFFICE EQUIPMENT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E673">
            <v>0</v>
          </cell>
          <cell r="AF673">
            <v>1.047</v>
          </cell>
          <cell r="AG673">
            <v>1.046</v>
          </cell>
          <cell r="AH673">
            <v>1.046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</row>
        <row r="674">
          <cell r="R674" t="str">
            <v>VENDING BACK OFFICE</v>
          </cell>
          <cell r="S674">
            <v>5000000</v>
          </cell>
          <cell r="T674">
            <v>0</v>
          </cell>
          <cell r="U674">
            <v>0</v>
          </cell>
          <cell r="V674">
            <v>0</v>
          </cell>
          <cell r="W674">
            <v>5000000</v>
          </cell>
          <cell r="X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E674">
            <v>5000000</v>
          </cell>
          <cell r="AF674">
            <v>1.047</v>
          </cell>
          <cell r="AG674">
            <v>1.046</v>
          </cell>
          <cell r="AH674">
            <v>1.046</v>
          </cell>
          <cell r="AI674">
            <v>5000000</v>
          </cell>
          <cell r="AJ674">
            <v>0</v>
          </cell>
          <cell r="AK674">
            <v>0</v>
          </cell>
          <cell r="AL674">
            <v>0</v>
          </cell>
        </row>
        <row r="675">
          <cell r="R675" t="str">
            <v>MS: SAL &amp; ALL: BASIC SALARY &amp; WAGES</v>
          </cell>
          <cell r="S675">
            <v>879276</v>
          </cell>
          <cell r="T675">
            <v>39771</v>
          </cell>
          <cell r="U675">
            <v>0</v>
          </cell>
          <cell r="V675">
            <v>209348</v>
          </cell>
          <cell r="W675">
            <v>669928</v>
          </cell>
          <cell r="X675">
            <v>0</v>
          </cell>
          <cell r="Z675">
            <v>23.8</v>
          </cell>
          <cell r="AA675">
            <v>209348</v>
          </cell>
          <cell r="AB675">
            <v>52337</v>
          </cell>
          <cell r="AC675">
            <v>628044</v>
          </cell>
          <cell r="AE675">
            <v>879276</v>
          </cell>
          <cell r="AF675">
            <v>1.053</v>
          </cell>
          <cell r="AG675">
            <v>1.049</v>
          </cell>
          <cell r="AH675">
            <v>1.047</v>
          </cell>
          <cell r="AI675">
            <v>879276</v>
          </cell>
          <cell r="AJ675">
            <v>0</v>
          </cell>
          <cell r="AK675">
            <v>879276</v>
          </cell>
          <cell r="AL675">
            <v>854527.3866486689</v>
          </cell>
        </row>
        <row r="676">
          <cell r="R676" t="str">
            <v>MS: ALL - CELLULAR &amp; TELEPHONE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E676">
            <v>0</v>
          </cell>
          <cell r="AF676">
            <v>1.053</v>
          </cell>
          <cell r="AG676">
            <v>1.049</v>
          </cell>
          <cell r="AH676">
            <v>1.047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</row>
        <row r="677">
          <cell r="R677" t="str">
            <v>MS: HB &amp; INC: HOUSING BENEFITS</v>
          </cell>
          <cell r="S677">
            <v>24259</v>
          </cell>
          <cell r="T677">
            <v>0</v>
          </cell>
          <cell r="U677">
            <v>0</v>
          </cell>
          <cell r="V677">
            <v>0</v>
          </cell>
          <cell r="W677">
            <v>24259</v>
          </cell>
          <cell r="X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E677">
            <v>24259</v>
          </cell>
          <cell r="AF677">
            <v>1.053</v>
          </cell>
          <cell r="AG677">
            <v>1.049</v>
          </cell>
          <cell r="AH677">
            <v>1.047</v>
          </cell>
          <cell r="AI677">
            <v>24259</v>
          </cell>
          <cell r="AJ677">
            <v>0</v>
          </cell>
          <cell r="AK677">
            <v>24259</v>
          </cell>
          <cell r="AL677">
            <v>23576.166393693376</v>
          </cell>
        </row>
        <row r="678">
          <cell r="R678" t="str">
            <v>MS: ALL - TRAVEL OR MOTOR VEHICLE (SUBS</v>
          </cell>
          <cell r="S678">
            <v>14995</v>
          </cell>
          <cell r="T678">
            <v>0</v>
          </cell>
          <cell r="U678">
            <v>0</v>
          </cell>
          <cell r="V678">
            <v>17567.5</v>
          </cell>
          <cell r="W678">
            <v>-2572.5</v>
          </cell>
          <cell r="X678" t="e">
            <v>#N/A</v>
          </cell>
          <cell r="Z678">
            <v>117.15</v>
          </cell>
          <cell r="AA678">
            <v>17567.5</v>
          </cell>
          <cell r="AB678">
            <v>4391.875</v>
          </cell>
          <cell r="AC678">
            <v>52702.5</v>
          </cell>
          <cell r="AE678">
            <v>14995</v>
          </cell>
          <cell r="AF678">
            <v>1.053</v>
          </cell>
          <cell r="AG678">
            <v>1.049</v>
          </cell>
          <cell r="AH678">
            <v>1.047</v>
          </cell>
          <cell r="AI678">
            <v>14995</v>
          </cell>
          <cell r="AJ678">
            <v>0</v>
          </cell>
          <cell r="AK678">
            <v>14995</v>
          </cell>
          <cell r="AL678">
            <v>176849.79278386978</v>
          </cell>
        </row>
        <row r="679">
          <cell r="R679" t="str">
            <v>MS: OVERTIME - NIGHT SHIFT</v>
          </cell>
          <cell r="S679">
            <v>49</v>
          </cell>
          <cell r="T679">
            <v>0</v>
          </cell>
          <cell r="U679">
            <v>0</v>
          </cell>
          <cell r="V679">
            <v>0</v>
          </cell>
          <cell r="W679">
            <v>49</v>
          </cell>
          <cell r="X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E679">
            <v>49</v>
          </cell>
          <cell r="AF679">
            <v>1.053</v>
          </cell>
          <cell r="AG679">
            <v>1.049</v>
          </cell>
          <cell r="AH679">
            <v>1.047</v>
          </cell>
          <cell r="AI679">
            <v>49</v>
          </cell>
          <cell r="AJ679">
            <v>0</v>
          </cell>
          <cell r="AK679">
            <v>49</v>
          </cell>
          <cell r="AL679">
            <v>51.596999999999994</v>
          </cell>
        </row>
        <row r="680">
          <cell r="R680" t="str">
            <v>MS: SRB - ANNUAL BONUS</v>
          </cell>
          <cell r="S680">
            <v>73273</v>
          </cell>
          <cell r="T680">
            <v>0</v>
          </cell>
          <cell r="U680">
            <v>0</v>
          </cell>
          <cell r="V680">
            <v>0</v>
          </cell>
          <cell r="W680">
            <v>73273</v>
          </cell>
          <cell r="X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E680">
            <v>73273</v>
          </cell>
          <cell r="AF680">
            <v>1.053</v>
          </cell>
          <cell r="AG680">
            <v>1.049</v>
          </cell>
          <cell r="AH680">
            <v>1.047</v>
          </cell>
          <cell r="AI680">
            <v>73273</v>
          </cell>
          <cell r="AJ680">
            <v>0</v>
          </cell>
          <cell r="AK680">
            <v>73273</v>
          </cell>
          <cell r="AL680">
            <v>71210.61555405574</v>
          </cell>
        </row>
        <row r="681">
          <cell r="R681" t="str">
            <v>MS: SOC CONTR - BARGAINING COUNCIL</v>
          </cell>
          <cell r="S681">
            <v>259</v>
          </cell>
          <cell r="T681">
            <v>10.8</v>
          </cell>
          <cell r="U681">
            <v>0</v>
          </cell>
          <cell r="V681">
            <v>54</v>
          </cell>
          <cell r="W681">
            <v>205</v>
          </cell>
          <cell r="X681">
            <v>0</v>
          </cell>
          <cell r="Z681">
            <v>20.84</v>
          </cell>
          <cell r="AA681">
            <v>54</v>
          </cell>
          <cell r="AB681">
            <v>13.5</v>
          </cell>
          <cell r="AC681">
            <v>162</v>
          </cell>
          <cell r="AE681">
            <v>259</v>
          </cell>
          <cell r="AF681">
            <v>1.053</v>
          </cell>
          <cell r="AG681">
            <v>1.049</v>
          </cell>
          <cell r="AH681">
            <v>1.047</v>
          </cell>
          <cell r="AI681">
            <v>259</v>
          </cell>
          <cell r="AJ681">
            <v>0</v>
          </cell>
          <cell r="AK681">
            <v>259</v>
          </cell>
          <cell r="AL681">
            <v>251.66055235072056</v>
          </cell>
        </row>
        <row r="682">
          <cell r="R682" t="str">
            <v>MS: SOC CONTR - GROUP LIFE INSURANCE</v>
          </cell>
          <cell r="S682">
            <v>14948</v>
          </cell>
          <cell r="T682">
            <v>0</v>
          </cell>
          <cell r="U682">
            <v>0</v>
          </cell>
          <cell r="V682">
            <v>180.56</v>
          </cell>
          <cell r="W682">
            <v>14767.44</v>
          </cell>
          <cell r="X682">
            <v>0</v>
          </cell>
          <cell r="Z682">
            <v>1.2</v>
          </cell>
          <cell r="AA682">
            <v>180.56</v>
          </cell>
          <cell r="AB682">
            <v>45.14</v>
          </cell>
          <cell r="AC682">
            <v>541.6800000000001</v>
          </cell>
          <cell r="AE682">
            <v>14948</v>
          </cell>
          <cell r="AF682">
            <v>1.053</v>
          </cell>
          <cell r="AG682">
            <v>1.049</v>
          </cell>
          <cell r="AH682">
            <v>1.047</v>
          </cell>
          <cell r="AI682">
            <v>14948</v>
          </cell>
          <cell r="AJ682">
            <v>0</v>
          </cell>
          <cell r="AK682">
            <v>14948</v>
          </cell>
          <cell r="AL682">
            <v>14954.229266351706</v>
          </cell>
        </row>
        <row r="683">
          <cell r="R683" t="str">
            <v>MS: SOC CONTR - MEDICAL</v>
          </cell>
          <cell r="S683">
            <v>120054</v>
          </cell>
          <cell r="T683">
            <v>2498.4</v>
          </cell>
          <cell r="U683">
            <v>0</v>
          </cell>
          <cell r="V683">
            <v>13338</v>
          </cell>
          <cell r="W683">
            <v>106716</v>
          </cell>
          <cell r="X683">
            <v>0</v>
          </cell>
          <cell r="Z683">
            <v>11.11</v>
          </cell>
          <cell r="AA683">
            <v>13338</v>
          </cell>
          <cell r="AB683">
            <v>3334.5</v>
          </cell>
          <cell r="AC683">
            <v>40014</v>
          </cell>
          <cell r="AE683">
            <v>120054</v>
          </cell>
          <cell r="AF683">
            <v>1.053</v>
          </cell>
          <cell r="AG683">
            <v>1.049</v>
          </cell>
          <cell r="AH683">
            <v>1.047</v>
          </cell>
          <cell r="AI683">
            <v>120054</v>
          </cell>
          <cell r="AJ683">
            <v>0</v>
          </cell>
          <cell r="AK683">
            <v>120054</v>
          </cell>
          <cell r="AL683">
            <v>116672.6282981535</v>
          </cell>
        </row>
        <row r="684">
          <cell r="R684" t="str">
            <v>MS: SOC CONTR - PENSION</v>
          </cell>
          <cell r="S684">
            <v>158885</v>
          </cell>
          <cell r="T684">
            <v>3695.13</v>
          </cell>
          <cell r="U684">
            <v>0</v>
          </cell>
          <cell r="V684">
            <v>24301.62</v>
          </cell>
          <cell r="W684">
            <v>134583.38</v>
          </cell>
          <cell r="X684">
            <v>0</v>
          </cell>
          <cell r="Z684">
            <v>15.29</v>
          </cell>
          <cell r="AA684">
            <v>24301.62</v>
          </cell>
          <cell r="AB684">
            <v>6075.405</v>
          </cell>
          <cell r="AC684">
            <v>72904.86</v>
          </cell>
          <cell r="AE684">
            <v>158885</v>
          </cell>
          <cell r="AF684">
            <v>1.053</v>
          </cell>
          <cell r="AG684">
            <v>1.049</v>
          </cell>
          <cell r="AH684">
            <v>1.047</v>
          </cell>
          <cell r="AI684">
            <v>158885</v>
          </cell>
          <cell r="AJ684">
            <v>0</v>
          </cell>
          <cell r="AK684">
            <v>158885</v>
          </cell>
          <cell r="AL684">
            <v>154413.09876741446</v>
          </cell>
        </row>
        <row r="685">
          <cell r="R685" t="str">
            <v>MS: SOC CONTR - UNEMPLOYMENT INSUR FUND</v>
          </cell>
          <cell r="S685">
            <v>4455</v>
          </cell>
          <cell r="T685">
            <v>177.12</v>
          </cell>
          <cell r="U685">
            <v>0</v>
          </cell>
          <cell r="V685">
            <v>885.6</v>
          </cell>
          <cell r="W685">
            <v>3569.4</v>
          </cell>
          <cell r="X685">
            <v>0</v>
          </cell>
          <cell r="Z685">
            <v>19.87</v>
          </cell>
          <cell r="AA685">
            <v>885.6</v>
          </cell>
          <cell r="AB685">
            <v>221.4</v>
          </cell>
          <cell r="AC685">
            <v>2656.8</v>
          </cell>
          <cell r="AE685">
            <v>4455</v>
          </cell>
          <cell r="AF685">
            <v>1.053</v>
          </cell>
          <cell r="AG685">
            <v>1.049</v>
          </cell>
          <cell r="AH685">
            <v>1.047</v>
          </cell>
          <cell r="AI685">
            <v>4455</v>
          </cell>
          <cell r="AJ685">
            <v>0</v>
          </cell>
          <cell r="AK685">
            <v>4455</v>
          </cell>
          <cell r="AL685">
            <v>4127.2330585518175</v>
          </cell>
        </row>
        <row r="686">
          <cell r="R686" t="str">
            <v>C&amp;PS: B&amp;A PROJECT MANAGEMENT</v>
          </cell>
          <cell r="S686">
            <v>13240000</v>
          </cell>
          <cell r="T686">
            <v>934995.6</v>
          </cell>
          <cell r="U686">
            <v>934995.6</v>
          </cell>
          <cell r="V686">
            <v>2660836.6</v>
          </cell>
          <cell r="W686">
            <v>10579163.4</v>
          </cell>
          <cell r="X686">
            <v>1888325.82</v>
          </cell>
          <cell r="Z686">
            <v>20.09</v>
          </cell>
          <cell r="AA686">
            <v>3595832.2</v>
          </cell>
          <cell r="AB686">
            <v>898958.05</v>
          </cell>
          <cell r="AC686">
            <v>10787496.600000001</v>
          </cell>
          <cell r="AE686">
            <v>13240000</v>
          </cell>
          <cell r="AF686">
            <v>1.047</v>
          </cell>
          <cell r="AG686">
            <v>1.046</v>
          </cell>
          <cell r="AH686">
            <v>1.046</v>
          </cell>
          <cell r="AI686">
            <v>13240000</v>
          </cell>
          <cell r="AJ686">
            <v>0</v>
          </cell>
          <cell r="AK686">
            <v>13240000</v>
          </cell>
          <cell r="AL686">
            <v>13240000</v>
          </cell>
        </row>
        <row r="687">
          <cell r="R687" t="str">
            <v>OC: EXT COM SERV PROV - S/WARE LICENCES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E687">
            <v>0</v>
          </cell>
          <cell r="AF687">
            <v>1.047</v>
          </cell>
          <cell r="AG687">
            <v>1.046</v>
          </cell>
          <cell r="AH687">
            <v>1.046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</row>
        <row r="688">
          <cell r="R688" t="str">
            <v>OC: REG FEES NATIONAL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E688">
            <v>0</v>
          </cell>
          <cell r="AF688">
            <v>1.047</v>
          </cell>
          <cell r="AG688">
            <v>1.046</v>
          </cell>
          <cell r="AH688">
            <v>1.046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</row>
        <row r="689">
          <cell r="R689" t="str">
            <v>OC: T&amp;S DOM - ACCOMMODATION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E689">
            <v>0</v>
          </cell>
          <cell r="AF689">
            <v>1.047</v>
          </cell>
          <cell r="AG689">
            <v>1.046</v>
          </cell>
          <cell r="AH689">
            <v>1.046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</row>
        <row r="690">
          <cell r="R690" t="str">
            <v>OC: T&amp;S DOM - DAILY ALLOWANCE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E690">
            <v>0</v>
          </cell>
          <cell r="AF690">
            <v>1.047</v>
          </cell>
          <cell r="AG690">
            <v>1.046</v>
          </cell>
          <cell r="AH690">
            <v>1.046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</row>
        <row r="691">
          <cell r="R691" t="str">
            <v>OC: T&amp;S DOM TRP - WITHOUT OPR CAR RENTAL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E691">
            <v>0</v>
          </cell>
          <cell r="AF691">
            <v>1.047</v>
          </cell>
          <cell r="AG691">
            <v>1.046</v>
          </cell>
          <cell r="AH691">
            <v>1.046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</row>
        <row r="692">
          <cell r="R692" t="str">
            <v>OC: T&amp;S DOM PUB TRP - AIR TRANSPORT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E692">
            <v>0</v>
          </cell>
          <cell r="AF692">
            <v>1.047</v>
          </cell>
          <cell r="AG692">
            <v>1.046</v>
          </cell>
          <cell r="AH692">
            <v>1.046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</row>
        <row r="693">
          <cell r="R693" t="str">
            <v>INVENTORY - MATERIALS &amp; SUPPLIES(PRINT&amp;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E693">
            <v>0</v>
          </cell>
          <cell r="AF693">
            <v>1.047</v>
          </cell>
          <cell r="AG693">
            <v>1.046</v>
          </cell>
          <cell r="AH693">
            <v>1.046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</row>
        <row r="694">
          <cell r="R694" t="str">
            <v>AMORTISATION INTANG COMPUTER SOFTWARE</v>
          </cell>
          <cell r="S694">
            <v>7795202</v>
          </cell>
          <cell r="T694">
            <v>989689.63</v>
          </cell>
          <cell r="U694">
            <v>0</v>
          </cell>
          <cell r="V694">
            <v>3774436.19</v>
          </cell>
          <cell r="W694">
            <v>4020765.81</v>
          </cell>
          <cell r="X694">
            <v>0</v>
          </cell>
          <cell r="Z694">
            <v>48.41</v>
          </cell>
          <cell r="AA694">
            <v>3774436.19</v>
          </cell>
          <cell r="AB694">
            <v>943609.0475</v>
          </cell>
          <cell r="AC694">
            <v>11323308.57</v>
          </cell>
          <cell r="AE694">
            <v>7795202</v>
          </cell>
          <cell r="AF694">
            <v>1.047</v>
          </cell>
          <cell r="AG694">
            <v>1.046</v>
          </cell>
          <cell r="AH694">
            <v>1.046</v>
          </cell>
          <cell r="AI694">
            <v>7795202</v>
          </cell>
          <cell r="AJ694">
            <v>0</v>
          </cell>
          <cell r="AK694">
            <v>7795202</v>
          </cell>
          <cell r="AL694">
            <v>7795202</v>
          </cell>
        </row>
        <row r="695">
          <cell r="R695" t="str">
            <v>SM D11: SAL &amp; ALL -  BASIC SALARY</v>
          </cell>
          <cell r="S695">
            <v>1751036</v>
          </cell>
          <cell r="T695">
            <v>125642.33</v>
          </cell>
          <cell r="U695">
            <v>0</v>
          </cell>
          <cell r="V695">
            <v>502569.32</v>
          </cell>
          <cell r="W695">
            <v>1248466.68</v>
          </cell>
          <cell r="X695">
            <v>0</v>
          </cell>
          <cell r="Z695">
            <v>28.7</v>
          </cell>
          <cell r="AA695">
            <v>502569.32</v>
          </cell>
          <cell r="AB695">
            <v>125642.33</v>
          </cell>
          <cell r="AC695">
            <v>1507707.96</v>
          </cell>
          <cell r="AE695">
            <v>1751036</v>
          </cell>
          <cell r="AF695">
            <v>1.053</v>
          </cell>
          <cell r="AG695">
            <v>1.049</v>
          </cell>
          <cell r="AH695">
            <v>1.047</v>
          </cell>
          <cell r="AI695">
            <v>1751036</v>
          </cell>
          <cell r="AJ695">
            <v>0</v>
          </cell>
          <cell r="AK695">
            <v>1751036</v>
          </cell>
          <cell r="AL695">
            <v>1681374.591</v>
          </cell>
        </row>
        <row r="696">
          <cell r="R696" t="str">
            <v>SM D13: ALLOW - CELLULAR &amp; TELEPHONE</v>
          </cell>
          <cell r="S696">
            <v>15091</v>
          </cell>
          <cell r="T696">
            <v>1200</v>
          </cell>
          <cell r="U696">
            <v>0</v>
          </cell>
          <cell r="V696">
            <v>4800</v>
          </cell>
          <cell r="W696">
            <v>10291</v>
          </cell>
          <cell r="X696">
            <v>0</v>
          </cell>
          <cell r="Z696">
            <v>31.8</v>
          </cell>
          <cell r="AA696">
            <v>4800</v>
          </cell>
          <cell r="AB696">
            <v>1200</v>
          </cell>
          <cell r="AC696">
            <v>14400</v>
          </cell>
          <cell r="AE696">
            <v>15091</v>
          </cell>
          <cell r="AF696">
            <v>1.053</v>
          </cell>
          <cell r="AG696">
            <v>1.049</v>
          </cell>
          <cell r="AH696">
            <v>1.047</v>
          </cell>
          <cell r="AI696">
            <v>15091</v>
          </cell>
          <cell r="AJ696">
            <v>0</v>
          </cell>
          <cell r="AK696">
            <v>15091</v>
          </cell>
          <cell r="AL696">
            <v>15163.2</v>
          </cell>
        </row>
        <row r="697">
          <cell r="R697" t="str">
            <v>SM D13: SOC CONTR: UIF</v>
          </cell>
          <cell r="S697">
            <v>0</v>
          </cell>
          <cell r="T697">
            <v>177.12</v>
          </cell>
          <cell r="U697">
            <v>0</v>
          </cell>
          <cell r="V697">
            <v>708.48</v>
          </cell>
          <cell r="W697">
            <v>-708.48</v>
          </cell>
          <cell r="X697">
            <v>0</v>
          </cell>
          <cell r="Z697">
            <v>0</v>
          </cell>
          <cell r="AA697">
            <v>708.48</v>
          </cell>
          <cell r="AB697">
            <v>177.12</v>
          </cell>
          <cell r="AC697">
            <v>2125.44</v>
          </cell>
          <cell r="AE697">
            <v>0</v>
          </cell>
          <cell r="AF697">
            <v>1.053</v>
          </cell>
          <cell r="AG697">
            <v>1.049</v>
          </cell>
          <cell r="AH697">
            <v>1.047</v>
          </cell>
          <cell r="AI697">
            <v>0</v>
          </cell>
          <cell r="AJ697">
            <v>0</v>
          </cell>
          <cell r="AK697">
            <v>0</v>
          </cell>
          <cell r="AL697">
            <v>2238.08832</v>
          </cell>
        </row>
        <row r="698">
          <cell r="R698" t="str">
            <v>MS: SAL &amp; ALL: BASIC SALARY &amp; WAGES</v>
          </cell>
          <cell r="S698">
            <v>581841</v>
          </cell>
          <cell r="T698">
            <v>17065.52</v>
          </cell>
          <cell r="U698">
            <v>0</v>
          </cell>
          <cell r="V698">
            <v>90826.21</v>
          </cell>
          <cell r="W698">
            <v>491014.79</v>
          </cell>
          <cell r="X698">
            <v>0</v>
          </cell>
          <cell r="Z698">
            <v>15.61</v>
          </cell>
          <cell r="AA698">
            <v>90826.21</v>
          </cell>
          <cell r="AB698">
            <v>22706.5525</v>
          </cell>
          <cell r="AC698">
            <v>272478.63</v>
          </cell>
          <cell r="AE698">
            <v>581841</v>
          </cell>
          <cell r="AF698">
            <v>1.053</v>
          </cell>
          <cell r="AG698">
            <v>1.049</v>
          </cell>
          <cell r="AH698">
            <v>1.047</v>
          </cell>
          <cell r="AI698">
            <v>581841</v>
          </cell>
          <cell r="AJ698">
            <v>0</v>
          </cell>
          <cell r="AK698">
            <v>581841</v>
          </cell>
          <cell r="AL698">
            <v>0</v>
          </cell>
        </row>
        <row r="699">
          <cell r="R699" t="str">
            <v>MS: ALL - CELLULAR &amp; TELEPHONE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E699">
            <v>0</v>
          </cell>
          <cell r="AF699">
            <v>1.053</v>
          </cell>
          <cell r="AG699">
            <v>1.049</v>
          </cell>
          <cell r="AH699">
            <v>1.047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</row>
        <row r="700">
          <cell r="R700" t="str">
            <v>MS: HB &amp; INC: HOUSING BENEFITS</v>
          </cell>
          <cell r="S700">
            <v>24259</v>
          </cell>
          <cell r="T700">
            <v>0</v>
          </cell>
          <cell r="U700">
            <v>0</v>
          </cell>
          <cell r="V700">
            <v>0</v>
          </cell>
          <cell r="W700">
            <v>24259</v>
          </cell>
          <cell r="X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E700">
            <v>24259</v>
          </cell>
          <cell r="AF700">
            <v>1.053</v>
          </cell>
          <cell r="AG700">
            <v>1.049</v>
          </cell>
          <cell r="AH700">
            <v>1.047</v>
          </cell>
          <cell r="AI700">
            <v>24259</v>
          </cell>
          <cell r="AJ700">
            <v>0</v>
          </cell>
          <cell r="AK700">
            <v>24259</v>
          </cell>
          <cell r="AL700">
            <v>0</v>
          </cell>
        </row>
        <row r="701">
          <cell r="R701" t="str">
            <v>MS: ALL - TRAVEL OR MOTOR VEHICLE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E701">
            <v>0</v>
          </cell>
          <cell r="AF701">
            <v>1.047</v>
          </cell>
          <cell r="AG701">
            <v>1.046</v>
          </cell>
          <cell r="AH701">
            <v>1.046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</row>
        <row r="702">
          <cell r="R702" t="str">
            <v>MS: OVERTIME - STRUCTURED</v>
          </cell>
          <cell r="S702">
            <v>61490</v>
          </cell>
          <cell r="T702">
            <v>7466.42</v>
          </cell>
          <cell r="U702">
            <v>0</v>
          </cell>
          <cell r="V702">
            <v>32429.34</v>
          </cell>
          <cell r="W702">
            <v>29060.66</v>
          </cell>
          <cell r="X702">
            <v>0</v>
          </cell>
          <cell r="Z702">
            <v>52.73</v>
          </cell>
          <cell r="AA702">
            <v>32429.34</v>
          </cell>
          <cell r="AB702">
            <v>8107.335</v>
          </cell>
          <cell r="AC702">
            <v>97288.02</v>
          </cell>
          <cell r="AE702">
            <v>61490</v>
          </cell>
          <cell r="AF702">
            <v>1.053</v>
          </cell>
          <cell r="AG702">
            <v>1.049</v>
          </cell>
          <cell r="AH702">
            <v>1.047</v>
          </cell>
          <cell r="AI702">
            <v>61490</v>
          </cell>
          <cell r="AJ702">
            <v>0</v>
          </cell>
          <cell r="AK702">
            <v>61490</v>
          </cell>
          <cell r="AL702">
            <v>49192</v>
          </cell>
        </row>
        <row r="703">
          <cell r="R703" t="str">
            <v>MS: OVERTIME - NIGHT SHIFT</v>
          </cell>
          <cell r="S703">
            <v>3072</v>
          </cell>
          <cell r="T703">
            <v>339.99</v>
          </cell>
          <cell r="U703">
            <v>0</v>
          </cell>
          <cell r="V703">
            <v>1408.53</v>
          </cell>
          <cell r="W703">
            <v>1663.47</v>
          </cell>
          <cell r="X703">
            <v>0</v>
          </cell>
          <cell r="Z703">
            <v>45.85</v>
          </cell>
          <cell r="AA703">
            <v>1408.53</v>
          </cell>
          <cell r="AB703">
            <v>352.1325</v>
          </cell>
          <cell r="AC703">
            <v>4225.59</v>
          </cell>
          <cell r="AE703">
            <v>3072</v>
          </cell>
          <cell r="AF703">
            <v>1.053</v>
          </cell>
          <cell r="AG703">
            <v>1.049</v>
          </cell>
          <cell r="AH703">
            <v>1.047</v>
          </cell>
          <cell r="AI703">
            <v>3072</v>
          </cell>
          <cell r="AJ703">
            <v>0</v>
          </cell>
          <cell r="AK703">
            <v>3072</v>
          </cell>
          <cell r="AL703">
            <v>3234.816</v>
          </cell>
        </row>
        <row r="704">
          <cell r="R704" t="str">
            <v>MS: SRB - ACTING ALLOWANCE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E704">
            <v>0</v>
          </cell>
          <cell r="AF704">
            <v>1.047</v>
          </cell>
          <cell r="AG704">
            <v>1.046</v>
          </cell>
          <cell r="AH704">
            <v>1.046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</row>
        <row r="705">
          <cell r="R705" t="str">
            <v>MS: SRB - ANNUAL BONUS</v>
          </cell>
          <cell r="S705">
            <v>48487</v>
          </cell>
          <cell r="T705">
            <v>0</v>
          </cell>
          <cell r="U705">
            <v>0</v>
          </cell>
          <cell r="V705">
            <v>0</v>
          </cell>
          <cell r="W705">
            <v>48487</v>
          </cell>
          <cell r="X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E705">
            <v>48487</v>
          </cell>
          <cell r="AF705">
            <v>1.053</v>
          </cell>
          <cell r="AG705">
            <v>1.049</v>
          </cell>
          <cell r="AH705">
            <v>1.047</v>
          </cell>
          <cell r="AI705">
            <v>48487</v>
          </cell>
          <cell r="AJ705">
            <v>0</v>
          </cell>
          <cell r="AK705">
            <v>48487</v>
          </cell>
          <cell r="AL705">
            <v>0</v>
          </cell>
        </row>
        <row r="706">
          <cell r="R706" t="str">
            <v>MS: SRB - STANDBY ALLOWANCE</v>
          </cell>
          <cell r="S706">
            <v>12010</v>
          </cell>
          <cell r="T706">
            <v>1496.83</v>
          </cell>
          <cell r="U706">
            <v>0</v>
          </cell>
          <cell r="V706">
            <v>6267.97</v>
          </cell>
          <cell r="W706">
            <v>5742.03</v>
          </cell>
          <cell r="X706">
            <v>0</v>
          </cell>
          <cell r="Z706">
            <v>52.18</v>
          </cell>
          <cell r="AA706">
            <v>6267.97</v>
          </cell>
          <cell r="AB706">
            <v>1566.9925</v>
          </cell>
          <cell r="AC706">
            <v>18803.91</v>
          </cell>
          <cell r="AE706">
            <v>12010</v>
          </cell>
          <cell r="AF706">
            <v>1.053</v>
          </cell>
          <cell r="AG706">
            <v>1.049</v>
          </cell>
          <cell r="AH706">
            <v>1.047</v>
          </cell>
          <cell r="AI706">
            <v>12010</v>
          </cell>
          <cell r="AJ706">
            <v>0</v>
          </cell>
          <cell r="AK706">
            <v>12010</v>
          </cell>
          <cell r="AL706">
            <v>12646.529999999999</v>
          </cell>
        </row>
        <row r="707">
          <cell r="R707" t="str">
            <v>MS: SRB - TOOLS ALLOWANCE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E707">
            <v>0</v>
          </cell>
          <cell r="AF707">
            <v>1.047</v>
          </cell>
          <cell r="AG707">
            <v>1.046</v>
          </cell>
          <cell r="AH707">
            <v>1.046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</row>
        <row r="708">
          <cell r="R708" t="str">
            <v>MS: SOC CONTR - BARGAINING COUNCIL</v>
          </cell>
          <cell r="S708">
            <v>259</v>
          </cell>
          <cell r="T708">
            <v>21.6</v>
          </cell>
          <cell r="U708">
            <v>0</v>
          </cell>
          <cell r="V708">
            <v>97.2</v>
          </cell>
          <cell r="W708">
            <v>161.8</v>
          </cell>
          <cell r="X708">
            <v>0</v>
          </cell>
          <cell r="Z708">
            <v>37.52</v>
          </cell>
          <cell r="AA708">
            <v>97.2</v>
          </cell>
          <cell r="AB708">
            <v>24.3</v>
          </cell>
          <cell r="AC708">
            <v>291.6</v>
          </cell>
          <cell r="AE708">
            <v>259</v>
          </cell>
          <cell r="AF708">
            <v>1.053</v>
          </cell>
          <cell r="AG708">
            <v>1.049</v>
          </cell>
          <cell r="AH708">
            <v>1.047</v>
          </cell>
          <cell r="AI708">
            <v>259</v>
          </cell>
          <cell r="AJ708">
            <v>0</v>
          </cell>
          <cell r="AK708">
            <v>259</v>
          </cell>
          <cell r="AL708">
            <v>0</v>
          </cell>
        </row>
        <row r="709">
          <cell r="R709" t="str">
            <v>MS: SOC CONTR - GROUP LIFE INSURANCE</v>
          </cell>
          <cell r="S709">
            <v>9891</v>
          </cell>
          <cell r="T709">
            <v>0</v>
          </cell>
          <cell r="U709">
            <v>0</v>
          </cell>
          <cell r="V709">
            <v>0</v>
          </cell>
          <cell r="W709">
            <v>9891</v>
          </cell>
          <cell r="X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E709">
            <v>9891</v>
          </cell>
          <cell r="AF709">
            <v>1.053</v>
          </cell>
          <cell r="AG709">
            <v>1.049</v>
          </cell>
          <cell r="AH709">
            <v>1.047</v>
          </cell>
          <cell r="AI709">
            <v>9891</v>
          </cell>
          <cell r="AJ709">
            <v>0</v>
          </cell>
          <cell r="AK709">
            <v>9891</v>
          </cell>
          <cell r="AL709">
            <v>0</v>
          </cell>
        </row>
        <row r="710">
          <cell r="R710" t="str">
            <v>MS: SOC CONTR - MEDICAL</v>
          </cell>
          <cell r="S710">
            <v>120054</v>
          </cell>
          <cell r="T710">
            <v>0</v>
          </cell>
          <cell r="U710">
            <v>0</v>
          </cell>
          <cell r="V710">
            <v>3120.6</v>
          </cell>
          <cell r="W710">
            <v>116933.4</v>
          </cell>
          <cell r="X710">
            <v>0</v>
          </cell>
          <cell r="Z710">
            <v>2.59</v>
          </cell>
          <cell r="AA710">
            <v>3120.6</v>
          </cell>
          <cell r="AB710">
            <v>780.15</v>
          </cell>
          <cell r="AC710">
            <v>9361.8</v>
          </cell>
          <cell r="AE710">
            <v>120054</v>
          </cell>
          <cell r="AF710">
            <v>1.053</v>
          </cell>
          <cell r="AG710">
            <v>1.049</v>
          </cell>
          <cell r="AH710">
            <v>1.047</v>
          </cell>
          <cell r="AI710">
            <v>120054</v>
          </cell>
          <cell r="AJ710">
            <v>0</v>
          </cell>
          <cell r="AK710">
            <v>120054</v>
          </cell>
          <cell r="AL710">
            <v>0</v>
          </cell>
        </row>
        <row r="711">
          <cell r="R711" t="str">
            <v>MS: SOC CONTR - PENSION</v>
          </cell>
          <cell r="S711">
            <v>105139</v>
          </cell>
          <cell r="T711">
            <v>2817.47</v>
          </cell>
          <cell r="U711">
            <v>0</v>
          </cell>
          <cell r="V711">
            <v>15299.31</v>
          </cell>
          <cell r="W711">
            <v>89839.69</v>
          </cell>
          <cell r="X711">
            <v>0</v>
          </cell>
          <cell r="Z711">
            <v>14.55</v>
          </cell>
          <cell r="AA711">
            <v>15299.31</v>
          </cell>
          <cell r="AB711">
            <v>3824.8275</v>
          </cell>
          <cell r="AC711">
            <v>45897.93</v>
          </cell>
          <cell r="AE711">
            <v>105139</v>
          </cell>
          <cell r="AF711">
            <v>1.053</v>
          </cell>
          <cell r="AG711">
            <v>1.049</v>
          </cell>
          <cell r="AH711">
            <v>1.047</v>
          </cell>
          <cell r="AI711">
            <v>105139</v>
          </cell>
          <cell r="AJ711">
            <v>0</v>
          </cell>
          <cell r="AK711">
            <v>105139</v>
          </cell>
          <cell r="AL711">
            <v>0</v>
          </cell>
        </row>
        <row r="712">
          <cell r="R712" t="str">
            <v>MS: SOC CONTR - UNEMPLOYMENT INSUR FUND</v>
          </cell>
          <cell r="S712">
            <v>4455</v>
          </cell>
          <cell r="T712">
            <v>177.12</v>
          </cell>
          <cell r="U712">
            <v>0</v>
          </cell>
          <cell r="V712">
            <v>885.6</v>
          </cell>
          <cell r="W712">
            <v>3569.4</v>
          </cell>
          <cell r="X712">
            <v>0</v>
          </cell>
          <cell r="Z712">
            <v>19.87</v>
          </cell>
          <cell r="AA712">
            <v>885.6</v>
          </cell>
          <cell r="AB712">
            <v>221.4</v>
          </cell>
          <cell r="AC712">
            <v>2656.8</v>
          </cell>
          <cell r="AE712">
            <v>4455</v>
          </cell>
          <cell r="AF712">
            <v>1.053</v>
          </cell>
          <cell r="AG712">
            <v>1.049</v>
          </cell>
          <cell r="AH712">
            <v>1.047</v>
          </cell>
          <cell r="AI712">
            <v>4455</v>
          </cell>
          <cell r="AJ712">
            <v>0</v>
          </cell>
          <cell r="AK712">
            <v>4455</v>
          </cell>
          <cell r="AL712">
            <v>0</v>
          </cell>
        </row>
        <row r="713">
          <cell r="R713" t="str">
            <v>OS: CATERING SERVICES(REFRESHMENTS)</v>
          </cell>
          <cell r="S713">
            <v>8000</v>
          </cell>
          <cell r="T713">
            <v>0</v>
          </cell>
          <cell r="U713">
            <v>0</v>
          </cell>
          <cell r="V713">
            <v>0</v>
          </cell>
          <cell r="W713">
            <v>8000</v>
          </cell>
          <cell r="X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8000</v>
          </cell>
          <cell r="AF713">
            <v>1.047</v>
          </cell>
          <cell r="AG713">
            <v>1.046</v>
          </cell>
          <cell r="AH713">
            <v>1.046</v>
          </cell>
          <cell r="AI713">
            <v>8000</v>
          </cell>
          <cell r="AJ713">
            <v>0</v>
          </cell>
          <cell r="AK713">
            <v>8000</v>
          </cell>
          <cell r="AL713">
            <v>8000</v>
          </cell>
        </row>
        <row r="714">
          <cell r="R714" t="str">
            <v>OC: REG FEES NATIONAL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E714">
            <v>0</v>
          </cell>
          <cell r="AF714">
            <v>1.047</v>
          </cell>
          <cell r="AG714">
            <v>1.046</v>
          </cell>
          <cell r="AH714">
            <v>1.046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</row>
        <row r="715">
          <cell r="R715" t="str">
            <v>OC: SKILLS DEVELOPMENT FUND LEVY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E715">
            <v>0</v>
          </cell>
          <cell r="AF715">
            <v>1.047</v>
          </cell>
          <cell r="AG715">
            <v>1.046</v>
          </cell>
          <cell r="AH715">
            <v>1.046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</row>
        <row r="716">
          <cell r="R716" t="str">
            <v>OC: T&amp;S DOM - ACCOMMODATION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E716">
            <v>0</v>
          </cell>
          <cell r="AF716">
            <v>1.047</v>
          </cell>
          <cell r="AG716">
            <v>1.046</v>
          </cell>
          <cell r="AH716">
            <v>1.046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</row>
        <row r="717">
          <cell r="R717" t="str">
            <v>OC: T&amp;S DOM - DAILY ALLOWANCE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E717">
            <v>0</v>
          </cell>
          <cell r="AF717">
            <v>1.047</v>
          </cell>
          <cell r="AG717">
            <v>1.046</v>
          </cell>
          <cell r="AH717">
            <v>1.046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</row>
        <row r="718">
          <cell r="R718" t="str">
            <v>OC: T&amp;S DOM TRP - WITHOUT OPR CAR RENTAL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E718">
            <v>0</v>
          </cell>
          <cell r="AF718">
            <v>1.047</v>
          </cell>
          <cell r="AG718">
            <v>1.046</v>
          </cell>
          <cell r="AH718">
            <v>1.046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</row>
        <row r="719">
          <cell r="R719" t="str">
            <v>OC: T&amp;S DOM PUB TRP - AIR TRANSPORT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E719">
            <v>0</v>
          </cell>
          <cell r="AF719">
            <v>1.047</v>
          </cell>
          <cell r="AG719">
            <v>1.046</v>
          </cell>
          <cell r="AH719">
            <v>1.046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</row>
        <row r="720">
          <cell r="R720" t="str">
            <v>INVENTORY - MATERIALS &amp; SUPPLIES(PRINT&amp;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10000</v>
          </cell>
          <cell r="AE720">
            <v>10000</v>
          </cell>
          <cell r="AF720">
            <v>1.047</v>
          </cell>
          <cell r="AG720">
            <v>1.046</v>
          </cell>
          <cell r="AH720">
            <v>1.046</v>
          </cell>
          <cell r="AI720">
            <v>10000</v>
          </cell>
          <cell r="AJ720">
            <v>0</v>
          </cell>
          <cell r="AK720">
            <v>10000</v>
          </cell>
          <cell r="AL720">
            <v>10000</v>
          </cell>
        </row>
        <row r="721">
          <cell r="R721" t="str">
            <v>DEPRECIATION ELEC LV NETWORKS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E721">
            <v>0</v>
          </cell>
          <cell r="AF721">
            <v>1.047</v>
          </cell>
          <cell r="AG721">
            <v>1.046</v>
          </cell>
          <cell r="AH721">
            <v>1.046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</row>
        <row r="722">
          <cell r="R722" t="str">
            <v>MS: SAL &amp; ALL: BASIC SALARY &amp; WAGES</v>
          </cell>
          <cell r="S722">
            <v>13199347</v>
          </cell>
          <cell r="T722">
            <v>914215.95</v>
          </cell>
          <cell r="U722">
            <v>0</v>
          </cell>
          <cell r="V722">
            <v>3734215.75</v>
          </cell>
          <cell r="W722">
            <v>9465131.25</v>
          </cell>
          <cell r="X722">
            <v>0</v>
          </cell>
          <cell r="Z722">
            <v>28.29</v>
          </cell>
          <cell r="AA722">
            <v>3734215.75</v>
          </cell>
          <cell r="AB722">
            <v>933553.9375</v>
          </cell>
          <cell r="AC722">
            <v>11202647.25</v>
          </cell>
          <cell r="AD722">
            <v>0</v>
          </cell>
          <cell r="AE722">
            <v>13199347</v>
          </cell>
          <cell r="AF722">
            <v>1.053</v>
          </cell>
          <cell r="AG722">
            <v>1.049</v>
          </cell>
          <cell r="AH722">
            <v>1.047</v>
          </cell>
          <cell r="AI722">
            <v>13199347</v>
          </cell>
          <cell r="AJ722">
            <v>0</v>
          </cell>
          <cell r="AK722">
            <v>13199347</v>
          </cell>
          <cell r="AL722">
            <v>13190643.18548192</v>
          </cell>
        </row>
        <row r="723">
          <cell r="R723" t="str">
            <v>MS: ALL - CELLULAR &amp; TELEPHONE</v>
          </cell>
          <cell r="S723">
            <v>28296</v>
          </cell>
          <cell r="T723">
            <v>1000</v>
          </cell>
          <cell r="U723">
            <v>0</v>
          </cell>
          <cell r="V723">
            <v>5000</v>
          </cell>
          <cell r="W723">
            <v>23296</v>
          </cell>
          <cell r="X723">
            <v>0</v>
          </cell>
          <cell r="Z723">
            <v>17.67</v>
          </cell>
          <cell r="AA723">
            <v>5000</v>
          </cell>
          <cell r="AB723">
            <v>1250</v>
          </cell>
          <cell r="AC723">
            <v>15000</v>
          </cell>
          <cell r="AD723">
            <v>0</v>
          </cell>
          <cell r="AE723">
            <v>28296</v>
          </cell>
          <cell r="AF723">
            <v>1.053</v>
          </cell>
          <cell r="AG723">
            <v>1.049</v>
          </cell>
          <cell r="AH723">
            <v>1.047</v>
          </cell>
          <cell r="AI723">
            <v>28296</v>
          </cell>
          <cell r="AJ723">
            <v>0</v>
          </cell>
          <cell r="AK723">
            <v>28296</v>
          </cell>
          <cell r="AL723">
            <v>23301.902995437085</v>
          </cell>
        </row>
        <row r="724">
          <cell r="R724" t="str">
            <v>MS: HB &amp; INC: HOUSING BENEFITS</v>
          </cell>
          <cell r="S724">
            <v>278983</v>
          </cell>
          <cell r="T724">
            <v>11129.47</v>
          </cell>
          <cell r="U724">
            <v>0</v>
          </cell>
          <cell r="V724">
            <v>45529.65</v>
          </cell>
          <cell r="W724">
            <v>233453.35</v>
          </cell>
          <cell r="X724">
            <v>0</v>
          </cell>
          <cell r="Z724">
            <v>16.31</v>
          </cell>
          <cell r="AA724">
            <v>45529.65</v>
          </cell>
          <cell r="AB724">
            <v>11382.4125</v>
          </cell>
          <cell r="AC724">
            <v>136588.95</v>
          </cell>
          <cell r="AD724">
            <v>0</v>
          </cell>
          <cell r="AE724">
            <v>278983</v>
          </cell>
          <cell r="AF724">
            <v>1.053</v>
          </cell>
          <cell r="AG724">
            <v>1.049</v>
          </cell>
          <cell r="AH724">
            <v>1.047</v>
          </cell>
          <cell r="AI724">
            <v>278983</v>
          </cell>
          <cell r="AJ724">
            <v>0</v>
          </cell>
          <cell r="AK724">
            <v>278983</v>
          </cell>
          <cell r="AL724">
            <v>282913.7637052904</v>
          </cell>
        </row>
        <row r="725">
          <cell r="R725" t="str">
            <v>MS: ALL - LEAVE PAY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1.047</v>
          </cell>
          <cell r="AG725">
            <v>1.046</v>
          </cell>
          <cell r="AH725">
            <v>1.046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</row>
        <row r="726">
          <cell r="R726" t="str">
            <v>MS: ALL - TRAVEL OR MOTOR VEHICLE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1.047</v>
          </cell>
          <cell r="AG726">
            <v>1.046</v>
          </cell>
          <cell r="AH726">
            <v>1.046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</row>
        <row r="727">
          <cell r="R727" t="str">
            <v>MS: ALL - TRAVEL OR MOTOR VEHICLE (SUBS</v>
          </cell>
          <cell r="S727">
            <v>220422</v>
          </cell>
          <cell r="T727">
            <v>245154.49</v>
          </cell>
          <cell r="U727">
            <v>0</v>
          </cell>
          <cell r="V727">
            <v>1076718.93</v>
          </cell>
          <cell r="W727">
            <v>-856296.93</v>
          </cell>
          <cell r="X727">
            <v>0</v>
          </cell>
          <cell r="Z727">
            <v>488.48</v>
          </cell>
          <cell r="AA727">
            <v>1076718.93</v>
          </cell>
          <cell r="AB727">
            <v>269179.7325</v>
          </cell>
          <cell r="AC727">
            <v>3230156.79</v>
          </cell>
          <cell r="AD727">
            <v>0</v>
          </cell>
          <cell r="AE727">
            <v>220422</v>
          </cell>
          <cell r="AF727">
            <v>1.053</v>
          </cell>
          <cell r="AG727">
            <v>1.049</v>
          </cell>
          <cell r="AH727">
            <v>1.047</v>
          </cell>
          <cell r="AI727">
            <v>220422</v>
          </cell>
          <cell r="AJ727">
            <v>0</v>
          </cell>
          <cell r="AK727">
            <v>220422</v>
          </cell>
          <cell r="AL727">
            <v>2431448.719010381</v>
          </cell>
        </row>
        <row r="728">
          <cell r="R728" t="str">
            <v>MS: OVERTIME - STRUCTURED</v>
          </cell>
          <cell r="S728">
            <v>290226</v>
          </cell>
          <cell r="T728">
            <v>42235.21</v>
          </cell>
          <cell r="U728">
            <v>0</v>
          </cell>
          <cell r="V728">
            <v>181263.4</v>
          </cell>
          <cell r="W728">
            <v>108962.6</v>
          </cell>
          <cell r="X728">
            <v>0</v>
          </cell>
          <cell r="Z728">
            <v>62.45</v>
          </cell>
          <cell r="AA728">
            <v>181263.4</v>
          </cell>
          <cell r="AB728">
            <v>45315.85</v>
          </cell>
          <cell r="AC728">
            <v>543790.2</v>
          </cell>
          <cell r="AD728">
            <v>0</v>
          </cell>
          <cell r="AE728">
            <v>290226</v>
          </cell>
          <cell r="AF728">
            <v>1.053</v>
          </cell>
          <cell r="AG728">
            <v>1.049</v>
          </cell>
          <cell r="AH728">
            <v>1.047</v>
          </cell>
          <cell r="AI728">
            <v>290226</v>
          </cell>
          <cell r="AJ728">
            <v>0</v>
          </cell>
          <cell r="AK728">
            <v>290226</v>
          </cell>
          <cell r="AL728">
            <v>232180.80000000002</v>
          </cell>
        </row>
        <row r="729">
          <cell r="R729" t="str">
            <v>MS: OVERTIME - NIGHT SHIFT</v>
          </cell>
          <cell r="S729">
            <v>24286</v>
          </cell>
          <cell r="T729">
            <v>3597.06</v>
          </cell>
          <cell r="U729">
            <v>0</v>
          </cell>
          <cell r="V729">
            <v>14694.31</v>
          </cell>
          <cell r="W729">
            <v>9591.69</v>
          </cell>
          <cell r="X729">
            <v>0</v>
          </cell>
          <cell r="Z729">
            <v>60.5</v>
          </cell>
          <cell r="AA729">
            <v>14694.31</v>
          </cell>
          <cell r="AB729">
            <v>3673.5775</v>
          </cell>
          <cell r="AC729">
            <v>44082.93</v>
          </cell>
          <cell r="AD729">
            <v>0</v>
          </cell>
          <cell r="AE729">
            <v>24286</v>
          </cell>
          <cell r="AF729">
            <v>1.053</v>
          </cell>
          <cell r="AG729">
            <v>1.049</v>
          </cell>
          <cell r="AH729">
            <v>1.047</v>
          </cell>
          <cell r="AI729">
            <v>24286</v>
          </cell>
          <cell r="AJ729">
            <v>0</v>
          </cell>
          <cell r="AK729">
            <v>24286</v>
          </cell>
          <cell r="AL729">
            <v>25573.158</v>
          </cell>
        </row>
        <row r="730">
          <cell r="R730" t="str">
            <v>MS: SRB - ACTING ALLOWANCE</v>
          </cell>
          <cell r="S730">
            <v>0</v>
          </cell>
          <cell r="T730">
            <v>0</v>
          </cell>
          <cell r="U730">
            <v>0</v>
          </cell>
          <cell r="V730">
            <v>103536.98</v>
          </cell>
          <cell r="W730">
            <v>-103536.98</v>
          </cell>
          <cell r="X730">
            <v>0</v>
          </cell>
          <cell r="Z730">
            <v>0</v>
          </cell>
          <cell r="AA730">
            <v>103536.98</v>
          </cell>
          <cell r="AB730">
            <v>25884.245</v>
          </cell>
          <cell r="AC730">
            <v>310610.94</v>
          </cell>
          <cell r="AD730">
            <v>0</v>
          </cell>
          <cell r="AE730">
            <v>0</v>
          </cell>
          <cell r="AF730">
            <v>1.047</v>
          </cell>
          <cell r="AG730">
            <v>1.046</v>
          </cell>
          <cell r="AH730">
            <v>1.046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</row>
        <row r="731">
          <cell r="R731" t="str">
            <v>MS: SRB - ANNUAL BONUS</v>
          </cell>
          <cell r="S731">
            <v>968760</v>
          </cell>
          <cell r="T731">
            <v>74377</v>
          </cell>
          <cell r="U731">
            <v>0</v>
          </cell>
          <cell r="V731">
            <v>472794</v>
          </cell>
          <cell r="W731">
            <v>495966</v>
          </cell>
          <cell r="X731">
            <v>0</v>
          </cell>
          <cell r="Z731">
            <v>48.8</v>
          </cell>
          <cell r="AA731">
            <v>472794</v>
          </cell>
          <cell r="AB731">
            <v>118198.5</v>
          </cell>
          <cell r="AC731">
            <v>1418382</v>
          </cell>
          <cell r="AD731">
            <v>0</v>
          </cell>
          <cell r="AE731">
            <v>968760</v>
          </cell>
          <cell r="AF731">
            <v>1.053</v>
          </cell>
          <cell r="AG731">
            <v>1.049</v>
          </cell>
          <cell r="AH731">
            <v>1.047</v>
          </cell>
          <cell r="AI731">
            <v>968760</v>
          </cell>
          <cell r="AJ731">
            <v>0</v>
          </cell>
          <cell r="AK731">
            <v>968760</v>
          </cell>
          <cell r="AL731">
            <v>957239.2623146811</v>
          </cell>
        </row>
        <row r="732">
          <cell r="R732" t="str">
            <v>MS: SRB - LONG SERVICE AWARD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1.047</v>
          </cell>
          <cell r="AG732">
            <v>1.046</v>
          </cell>
          <cell r="AH732">
            <v>1.046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</row>
        <row r="733">
          <cell r="R733" t="str">
            <v>MS: SRB - STANDBY ALLOWANCE</v>
          </cell>
          <cell r="S733">
            <v>118760</v>
          </cell>
          <cell r="T733">
            <v>12861.29</v>
          </cell>
          <cell r="U733">
            <v>0</v>
          </cell>
          <cell r="V733">
            <v>54293.88</v>
          </cell>
          <cell r="W733">
            <v>64466.12</v>
          </cell>
          <cell r="X733">
            <v>0</v>
          </cell>
          <cell r="Z733">
            <v>45.71</v>
          </cell>
          <cell r="AA733">
            <v>54293.88</v>
          </cell>
          <cell r="AB733">
            <v>13573.47</v>
          </cell>
          <cell r="AC733">
            <v>162881.63999999998</v>
          </cell>
          <cell r="AD733">
            <v>0</v>
          </cell>
          <cell r="AE733">
            <v>118760</v>
          </cell>
          <cell r="AF733">
            <v>1.053</v>
          </cell>
          <cell r="AG733">
            <v>1.049</v>
          </cell>
          <cell r="AH733">
            <v>1.047</v>
          </cell>
          <cell r="AI733">
            <v>118760</v>
          </cell>
          <cell r="AJ733">
            <v>0</v>
          </cell>
          <cell r="AK733">
            <v>118760</v>
          </cell>
          <cell r="AL733">
            <v>125054.28</v>
          </cell>
        </row>
        <row r="734">
          <cell r="R734" t="str">
            <v>MS: SRB - TOOLS ALLOWANCE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1.047</v>
          </cell>
          <cell r="AG734">
            <v>1.046</v>
          </cell>
          <cell r="AH734">
            <v>1.046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</row>
        <row r="735">
          <cell r="R735" t="str">
            <v>MS: SOC CONTR - BARGAINING COUNCIL</v>
          </cell>
          <cell r="S735">
            <v>2979</v>
          </cell>
          <cell r="T735">
            <v>237.6</v>
          </cell>
          <cell r="U735">
            <v>0</v>
          </cell>
          <cell r="V735">
            <v>950.4</v>
          </cell>
          <cell r="W735">
            <v>2028.6</v>
          </cell>
          <cell r="X735">
            <v>0</v>
          </cell>
          <cell r="Z735">
            <v>31.9</v>
          </cell>
          <cell r="AA735">
            <v>950.4</v>
          </cell>
          <cell r="AB735">
            <v>237.6</v>
          </cell>
          <cell r="AC735">
            <v>2851.2</v>
          </cell>
          <cell r="AD735">
            <v>0</v>
          </cell>
          <cell r="AE735">
            <v>2979</v>
          </cell>
          <cell r="AF735">
            <v>1.053</v>
          </cell>
          <cell r="AG735">
            <v>1.049</v>
          </cell>
          <cell r="AH735">
            <v>1.047</v>
          </cell>
          <cell r="AI735">
            <v>2979</v>
          </cell>
          <cell r="AJ735">
            <v>0</v>
          </cell>
          <cell r="AK735">
            <v>2979</v>
          </cell>
          <cell r="AL735">
            <v>3020.3149932585698</v>
          </cell>
        </row>
        <row r="736">
          <cell r="R736" t="str">
            <v>MS: SOC CONTR - GROUP LIFE INSURANCE</v>
          </cell>
          <cell r="S736">
            <v>224389</v>
          </cell>
          <cell r="T736">
            <v>5161.25</v>
          </cell>
          <cell r="U736">
            <v>0</v>
          </cell>
          <cell r="V736">
            <v>20629.16</v>
          </cell>
          <cell r="W736">
            <v>203759.84</v>
          </cell>
          <cell r="X736">
            <v>0</v>
          </cell>
          <cell r="Z736">
            <v>9.19</v>
          </cell>
          <cell r="AA736">
            <v>20629.16</v>
          </cell>
          <cell r="AB736">
            <v>5157.29</v>
          </cell>
          <cell r="AC736">
            <v>61887.479999999996</v>
          </cell>
          <cell r="AD736">
            <v>0</v>
          </cell>
          <cell r="AE736">
            <v>224389</v>
          </cell>
          <cell r="AF736">
            <v>1.053</v>
          </cell>
          <cell r="AG736">
            <v>1.049</v>
          </cell>
          <cell r="AH736">
            <v>1.047</v>
          </cell>
          <cell r="AI736">
            <v>224389</v>
          </cell>
          <cell r="AJ736">
            <v>0</v>
          </cell>
          <cell r="AK736">
            <v>224389</v>
          </cell>
          <cell r="AL736">
            <v>204063.5318720446</v>
          </cell>
        </row>
        <row r="737">
          <cell r="R737" t="str">
            <v>MS: SOC CONTR - MEDICAL</v>
          </cell>
          <cell r="S737">
            <v>1440642</v>
          </cell>
          <cell r="T737">
            <v>69559.2</v>
          </cell>
          <cell r="U737">
            <v>0</v>
          </cell>
          <cell r="V737">
            <v>278236.8</v>
          </cell>
          <cell r="W737">
            <v>1162405.2</v>
          </cell>
          <cell r="X737">
            <v>0</v>
          </cell>
          <cell r="Z737">
            <v>19.31</v>
          </cell>
          <cell r="AA737">
            <v>278236.8</v>
          </cell>
          <cell r="AB737">
            <v>69559.2</v>
          </cell>
          <cell r="AC737">
            <v>834710.3999999999</v>
          </cell>
          <cell r="AD737">
            <v>0</v>
          </cell>
          <cell r="AE737">
            <v>1440642</v>
          </cell>
          <cell r="AF737">
            <v>1.053</v>
          </cell>
          <cell r="AG737">
            <v>1.049</v>
          </cell>
          <cell r="AH737">
            <v>1.047</v>
          </cell>
          <cell r="AI737">
            <v>1440642</v>
          </cell>
          <cell r="AJ737">
            <v>0</v>
          </cell>
          <cell r="AK737">
            <v>1440642</v>
          </cell>
          <cell r="AL737">
            <v>1400071.5395778418</v>
          </cell>
        </row>
        <row r="738">
          <cell r="R738" t="str">
            <v>MS: SOC CONTR - PENSION</v>
          </cell>
          <cell r="S738">
            <v>2385122</v>
          </cell>
          <cell r="T738">
            <v>153854.96</v>
          </cell>
          <cell r="U738">
            <v>0</v>
          </cell>
          <cell r="V738">
            <v>619444.46</v>
          </cell>
          <cell r="W738">
            <v>1765677.54</v>
          </cell>
          <cell r="X738">
            <v>0</v>
          </cell>
          <cell r="Z738">
            <v>25.97</v>
          </cell>
          <cell r="AA738">
            <v>619444.46</v>
          </cell>
          <cell r="AB738">
            <v>154861.115</v>
          </cell>
          <cell r="AC738">
            <v>1858333.38</v>
          </cell>
          <cell r="AD738">
            <v>0</v>
          </cell>
          <cell r="AE738">
            <v>2385122</v>
          </cell>
          <cell r="AF738">
            <v>1.053</v>
          </cell>
          <cell r="AG738">
            <v>1.049</v>
          </cell>
          <cell r="AH738">
            <v>1.047</v>
          </cell>
          <cell r="AI738">
            <v>2385122</v>
          </cell>
          <cell r="AJ738">
            <v>0</v>
          </cell>
          <cell r="AK738">
            <v>2385122</v>
          </cell>
          <cell r="AL738">
            <v>2106847.9382283892</v>
          </cell>
        </row>
        <row r="739">
          <cell r="R739" t="str">
            <v>MS: SOC CONTR - UNEMPLOYMENT INSUR FUND</v>
          </cell>
          <cell r="S739">
            <v>53459</v>
          </cell>
          <cell r="T739">
            <v>3868.78</v>
          </cell>
          <cell r="U739">
            <v>0</v>
          </cell>
          <cell r="V739">
            <v>15475.12</v>
          </cell>
          <cell r="W739">
            <v>37983.88</v>
          </cell>
          <cell r="X739">
            <v>0</v>
          </cell>
          <cell r="Z739">
            <v>28.94</v>
          </cell>
          <cell r="AA739">
            <v>15475.12</v>
          </cell>
          <cell r="AB739">
            <v>3868.78</v>
          </cell>
          <cell r="AC739">
            <v>46425.36</v>
          </cell>
          <cell r="AD739">
            <v>0</v>
          </cell>
          <cell r="AE739">
            <v>53459</v>
          </cell>
          <cell r="AF739">
            <v>1.053</v>
          </cell>
          <cell r="AG739">
            <v>1.049</v>
          </cell>
          <cell r="AH739">
            <v>1.047</v>
          </cell>
          <cell r="AI739">
            <v>53459</v>
          </cell>
          <cell r="AJ739">
            <v>0</v>
          </cell>
          <cell r="AK739">
            <v>53459</v>
          </cell>
          <cell r="AL739">
            <v>49526.79670262184</v>
          </cell>
        </row>
        <row r="740">
          <cell r="R740" t="str">
            <v>OS: CATERING SERVICES(REFRESHMENTS)</v>
          </cell>
          <cell r="S740">
            <v>8000</v>
          </cell>
          <cell r="T740">
            <v>0</v>
          </cell>
          <cell r="U740">
            <v>0</v>
          </cell>
          <cell r="V740">
            <v>0</v>
          </cell>
          <cell r="W740">
            <v>8000</v>
          </cell>
          <cell r="X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8000</v>
          </cell>
          <cell r="AF740">
            <v>1.047</v>
          </cell>
          <cell r="AG740">
            <v>1.046</v>
          </cell>
          <cell r="AH740">
            <v>1.046</v>
          </cell>
          <cell r="AI740">
            <v>8000</v>
          </cell>
          <cell r="AJ740">
            <v>0</v>
          </cell>
          <cell r="AK740">
            <v>8000</v>
          </cell>
          <cell r="AL740">
            <v>8000</v>
          </cell>
        </row>
        <row r="741">
          <cell r="R741" t="str">
            <v>C&amp;PS: B&amp;A PROJECT MANAGEMENT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1.047</v>
          </cell>
          <cell r="AG741">
            <v>1.046</v>
          </cell>
          <cell r="AH741">
            <v>1.046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</row>
        <row r="742">
          <cell r="R742" t="str">
            <v>CONTR: MAINTENANCE OF EQUIPMENT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1.047</v>
          </cell>
          <cell r="AG742">
            <v>1.046</v>
          </cell>
          <cell r="AH742">
            <v>1.046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</row>
        <row r="743">
          <cell r="R743" t="str">
            <v>OC: ASSETS LESS THAN CAP THRESHOLD(TOOL</v>
          </cell>
          <cell r="S743">
            <v>250000</v>
          </cell>
          <cell r="T743">
            <v>0</v>
          </cell>
          <cell r="U743">
            <v>0</v>
          </cell>
          <cell r="V743">
            <v>0</v>
          </cell>
          <cell r="W743">
            <v>250000</v>
          </cell>
          <cell r="X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250000</v>
          </cell>
          <cell r="AF743">
            <v>1.047</v>
          </cell>
          <cell r="AG743">
            <v>1.046</v>
          </cell>
          <cell r="AH743">
            <v>1.046</v>
          </cell>
          <cell r="AI743">
            <v>250000</v>
          </cell>
          <cell r="AJ743">
            <v>0</v>
          </cell>
          <cell r="AK743">
            <v>250000</v>
          </cell>
          <cell r="AL743">
            <v>250000</v>
          </cell>
        </row>
        <row r="744">
          <cell r="R744" t="str">
            <v>OC: SKILLS DEVELOPMENT FUND LEVY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1.047</v>
          </cell>
          <cell r="AG744">
            <v>1.046</v>
          </cell>
          <cell r="AH744">
            <v>1.046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</row>
        <row r="745">
          <cell r="R745" t="str">
            <v>OC: UNIFORM &amp; PROTECTIVE CLOTHING</v>
          </cell>
          <cell r="S745">
            <v>2000000</v>
          </cell>
          <cell r="T745">
            <v>0</v>
          </cell>
          <cell r="U745">
            <v>0</v>
          </cell>
          <cell r="V745">
            <v>0</v>
          </cell>
          <cell r="W745">
            <v>2000000</v>
          </cell>
          <cell r="X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2000000</v>
          </cell>
          <cell r="AF745">
            <v>1.047</v>
          </cell>
          <cell r="AG745">
            <v>1.046</v>
          </cell>
          <cell r="AH745">
            <v>1.046</v>
          </cell>
          <cell r="AI745">
            <v>2000000</v>
          </cell>
          <cell r="AJ745">
            <v>0</v>
          </cell>
          <cell r="AK745">
            <v>1000000</v>
          </cell>
          <cell r="AL745">
            <v>1000000</v>
          </cell>
        </row>
        <row r="746">
          <cell r="R746" t="str">
            <v>STREET LIGHTING MANGAUNG5014-32-1-40-299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1.047</v>
          </cell>
          <cell r="AG746">
            <v>1.046</v>
          </cell>
          <cell r="AH746">
            <v>1.046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</row>
        <row r="747">
          <cell r="R747" t="str">
            <v>INVENTORY - MATERIALS &amp; SUPPLIES(PRINT&amp;</v>
          </cell>
          <cell r="S747">
            <v>115000</v>
          </cell>
          <cell r="T747">
            <v>0</v>
          </cell>
          <cell r="U747">
            <v>0</v>
          </cell>
          <cell r="V747">
            <v>3858.92</v>
          </cell>
          <cell r="W747">
            <v>111141.08</v>
          </cell>
          <cell r="X747">
            <v>0</v>
          </cell>
          <cell r="Z747">
            <v>3.35</v>
          </cell>
          <cell r="AA747">
            <v>3858.92</v>
          </cell>
          <cell r="AB747">
            <v>964.73</v>
          </cell>
          <cell r="AC747">
            <v>11576.76</v>
          </cell>
          <cell r="AD747">
            <v>-100000</v>
          </cell>
          <cell r="AE747">
            <v>15000</v>
          </cell>
          <cell r="AF747">
            <v>1.047</v>
          </cell>
          <cell r="AG747">
            <v>1.046</v>
          </cell>
          <cell r="AH747">
            <v>1.046</v>
          </cell>
          <cell r="AI747">
            <v>15000</v>
          </cell>
          <cell r="AJ747">
            <v>0</v>
          </cell>
          <cell r="AK747">
            <v>15000</v>
          </cell>
          <cell r="AL747">
            <v>15000</v>
          </cell>
        </row>
        <row r="748">
          <cell r="R748" t="str">
            <v>INVENTORY - MATERIALS &amp; SUPPLIES(STOCK &amp;</v>
          </cell>
          <cell r="S748">
            <v>20000</v>
          </cell>
          <cell r="T748">
            <v>0</v>
          </cell>
          <cell r="U748">
            <v>0</v>
          </cell>
          <cell r="V748">
            <v>0</v>
          </cell>
          <cell r="W748">
            <v>20000</v>
          </cell>
          <cell r="X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20000</v>
          </cell>
          <cell r="AF748">
            <v>1.047</v>
          </cell>
          <cell r="AG748">
            <v>1.046</v>
          </cell>
          <cell r="AH748">
            <v>1.046</v>
          </cell>
          <cell r="AI748">
            <v>20000</v>
          </cell>
          <cell r="AJ748">
            <v>0</v>
          </cell>
          <cell r="AK748">
            <v>20000</v>
          </cell>
          <cell r="AL748">
            <v>20000</v>
          </cell>
        </row>
        <row r="749">
          <cell r="R749" t="str">
            <v>DEPRECIATION FURNITURE &amp; OFFICE EQUIPM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1.047</v>
          </cell>
          <cell r="AG749">
            <v>1.046</v>
          </cell>
          <cell r="AH749">
            <v>1.046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</row>
        <row r="750">
          <cell r="R750" t="str">
            <v>DEPRECIATION ELEC MV NETWORKS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1.047</v>
          </cell>
          <cell r="AG750">
            <v>1.046</v>
          </cell>
          <cell r="AH750">
            <v>1.046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</row>
        <row r="751">
          <cell r="R751" t="str">
            <v>DEPRECIATION  TRANSPORT ASSETS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1.047</v>
          </cell>
          <cell r="AG751">
            <v>1.046</v>
          </cell>
          <cell r="AH751">
            <v>1.046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</row>
        <row r="752">
          <cell r="R752" t="str">
            <v>PPE INFRA: ELECTRICITY - GAINS</v>
          </cell>
          <cell r="S752">
            <v>-3400000</v>
          </cell>
          <cell r="T752">
            <v>0</v>
          </cell>
          <cell r="U752">
            <v>0</v>
          </cell>
          <cell r="V752">
            <v>0</v>
          </cell>
          <cell r="W752">
            <v>-3400000</v>
          </cell>
          <cell r="X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-3400000</v>
          </cell>
          <cell r="AF752">
            <v>1.047</v>
          </cell>
          <cell r="AG752">
            <v>1.046</v>
          </cell>
          <cell r="AH752">
            <v>1.046</v>
          </cell>
          <cell r="AI752">
            <v>-3400000</v>
          </cell>
          <cell r="AJ752">
            <v>0</v>
          </cell>
          <cell r="AK752">
            <v>-3400000</v>
          </cell>
          <cell r="AL752">
            <v>-3400000</v>
          </cell>
        </row>
        <row r="753">
          <cell r="R753" t="str">
            <v>PPE INFRA: ELECTRICITY - LOSSES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1.047</v>
          </cell>
          <cell r="AG753">
            <v>1.046</v>
          </cell>
          <cell r="AH753">
            <v>1.046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</row>
        <row r="754">
          <cell r="R754" t="str">
            <v>IL PPE: INFRASTRUCTURE - ELECTRICITY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1.047</v>
          </cell>
          <cell r="AG754">
            <v>1.046</v>
          </cell>
          <cell r="AH754">
            <v>1.046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</row>
        <row r="755">
          <cell r="R755" t="str">
            <v>RIL PPE: INFRASTRUCTURE - ELECTRICITY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1.047</v>
          </cell>
          <cell r="AG755">
            <v>1.046</v>
          </cell>
          <cell r="AH755">
            <v>1.046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</row>
        <row r="756">
          <cell r="R756" t="str">
            <v>ELECTRIFICATION (USDG GRANT)</v>
          </cell>
          <cell r="S756">
            <v>20000000</v>
          </cell>
          <cell r="T756">
            <v>2320514.5</v>
          </cell>
          <cell r="U756">
            <v>9170726.21</v>
          </cell>
          <cell r="V756">
            <v>3624273.79</v>
          </cell>
          <cell r="W756">
            <v>16375726.21</v>
          </cell>
          <cell r="X756">
            <v>0</v>
          </cell>
          <cell r="Z756">
            <v>18.12</v>
          </cell>
          <cell r="AA756">
            <v>12795000</v>
          </cell>
          <cell r="AB756">
            <v>3198750</v>
          </cell>
          <cell r="AC756">
            <v>38385000</v>
          </cell>
          <cell r="AD756">
            <v>0</v>
          </cell>
          <cell r="AE756">
            <v>26000000</v>
          </cell>
          <cell r="AF756">
            <v>1.047</v>
          </cell>
          <cell r="AG756">
            <v>1.046</v>
          </cell>
          <cell r="AH756">
            <v>1.046</v>
          </cell>
          <cell r="AI756">
            <v>20000000</v>
          </cell>
          <cell r="AJ756">
            <v>6000000</v>
          </cell>
          <cell r="AK756">
            <v>25000000</v>
          </cell>
          <cell r="AL756">
            <v>25000000</v>
          </cell>
        </row>
        <row r="757">
          <cell r="R757" t="str">
            <v>MAPHIKELA DC 132/11KV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1.047</v>
          </cell>
          <cell r="AG757">
            <v>1.046</v>
          </cell>
          <cell r="AH757">
            <v>1.046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</row>
        <row r="758">
          <cell r="R758" t="str">
            <v>BOTSHABELO: ESTABLISHMENT OF 132KV (INDU</v>
          </cell>
          <cell r="S758">
            <v>5000000</v>
          </cell>
          <cell r="T758">
            <v>0</v>
          </cell>
          <cell r="U758">
            <v>0</v>
          </cell>
          <cell r="V758">
            <v>0</v>
          </cell>
          <cell r="W758">
            <v>5000000</v>
          </cell>
          <cell r="X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1.047</v>
          </cell>
          <cell r="AG758">
            <v>1.046</v>
          </cell>
          <cell r="AH758">
            <v>1.046</v>
          </cell>
          <cell r="AI758">
            <v>5000000</v>
          </cell>
          <cell r="AJ758">
            <v>-5000000</v>
          </cell>
          <cell r="AK758">
            <v>5000000</v>
          </cell>
          <cell r="AL758">
            <v>5000000</v>
          </cell>
        </row>
        <row r="759">
          <cell r="R759" t="str">
            <v>BOTSHABELO: ESTABLISHMENT OF 132KV CONNE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1.047</v>
          </cell>
          <cell r="AG759">
            <v>1.046</v>
          </cell>
          <cell r="AH759">
            <v>1.046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</row>
        <row r="760">
          <cell r="R760" t="str">
            <v>EXTENSION AND UPGRADING OF THE 11KV NETW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1.047</v>
          </cell>
          <cell r="AG760">
            <v>1.046</v>
          </cell>
          <cell r="AH760">
            <v>1.046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</row>
        <row r="761">
          <cell r="R761" t="str">
            <v>ELECTRIFICATION INTERNAL PROJECTS</v>
          </cell>
          <cell r="S761">
            <v>7100000</v>
          </cell>
          <cell r="T761">
            <v>1354146.34</v>
          </cell>
          <cell r="U761">
            <v>5050957.91</v>
          </cell>
          <cell r="V761">
            <v>2049042.09</v>
          </cell>
          <cell r="W761">
            <v>5050957.91</v>
          </cell>
          <cell r="X761">
            <v>3652402.24</v>
          </cell>
          <cell r="Z761">
            <v>28.85</v>
          </cell>
          <cell r="AA761">
            <v>7100000</v>
          </cell>
          <cell r="AB761">
            <v>1775000</v>
          </cell>
          <cell r="AC761">
            <v>21300000</v>
          </cell>
          <cell r="AD761">
            <v>0</v>
          </cell>
          <cell r="AE761">
            <v>7100000</v>
          </cell>
          <cell r="AF761">
            <v>1.047</v>
          </cell>
          <cell r="AG761">
            <v>1.046</v>
          </cell>
          <cell r="AH761">
            <v>1.046</v>
          </cell>
          <cell r="AI761">
            <v>7100000</v>
          </cell>
          <cell r="AJ761">
            <v>0</v>
          </cell>
          <cell r="AK761">
            <v>7100000</v>
          </cell>
          <cell r="AL761">
            <v>7100000</v>
          </cell>
        </row>
        <row r="762">
          <cell r="R762" t="str">
            <v>EXTENSION AND UPGRADING OF THE 11KV NETW</v>
          </cell>
          <cell r="S762">
            <v>5000000</v>
          </cell>
          <cell r="T762">
            <v>1187630.83</v>
          </cell>
          <cell r="U762">
            <v>3812369.17</v>
          </cell>
          <cell r="V762">
            <v>1187630.83</v>
          </cell>
          <cell r="W762">
            <v>3812369.17</v>
          </cell>
          <cell r="X762">
            <v>0</v>
          </cell>
          <cell r="Z762">
            <v>23.75</v>
          </cell>
          <cell r="AA762">
            <v>5000000</v>
          </cell>
          <cell r="AB762">
            <v>1250000</v>
          </cell>
          <cell r="AC762">
            <v>15000000</v>
          </cell>
          <cell r="AD762">
            <v>0</v>
          </cell>
          <cell r="AE762">
            <v>5000000</v>
          </cell>
          <cell r="AF762">
            <v>1.047</v>
          </cell>
          <cell r="AG762">
            <v>1.046</v>
          </cell>
          <cell r="AH762">
            <v>1.046</v>
          </cell>
          <cell r="AI762">
            <v>5000000</v>
          </cell>
          <cell r="AJ762">
            <v>0</v>
          </cell>
          <cell r="AK762">
            <v>5000000</v>
          </cell>
          <cell r="AL762">
            <v>5000000</v>
          </cell>
        </row>
        <row r="763">
          <cell r="R763" t="str">
            <v>BOTSH-E: EST NEW 33/11KV 10MVA FIRM CAP</v>
          </cell>
          <cell r="S763">
            <v>8000000</v>
          </cell>
          <cell r="T763">
            <v>0</v>
          </cell>
          <cell r="U763">
            <v>8000000</v>
          </cell>
          <cell r="V763">
            <v>0</v>
          </cell>
          <cell r="W763">
            <v>8000000</v>
          </cell>
          <cell r="X763">
            <v>0</v>
          </cell>
          <cell r="Z763">
            <v>0</v>
          </cell>
          <cell r="AA763">
            <v>8000000</v>
          </cell>
          <cell r="AB763">
            <v>2000000</v>
          </cell>
          <cell r="AC763">
            <v>24000000</v>
          </cell>
          <cell r="AD763">
            <v>0</v>
          </cell>
          <cell r="AE763">
            <v>0</v>
          </cell>
          <cell r="AF763">
            <v>1.047</v>
          </cell>
          <cell r="AG763">
            <v>1.046</v>
          </cell>
          <cell r="AH763">
            <v>1.046</v>
          </cell>
          <cell r="AI763">
            <v>8000000</v>
          </cell>
          <cell r="AJ763">
            <v>-8000000</v>
          </cell>
          <cell r="AK763">
            <v>6500000</v>
          </cell>
          <cell r="AL763">
            <v>6500000</v>
          </cell>
        </row>
        <row r="764">
          <cell r="R764" t="str">
            <v>BOTSH: UPG SUB T (2ND TRANS SCADA EQUI</v>
          </cell>
          <cell r="S764">
            <v>8000000</v>
          </cell>
          <cell r="T764">
            <v>0</v>
          </cell>
          <cell r="U764">
            <v>8000000</v>
          </cell>
          <cell r="V764">
            <v>0</v>
          </cell>
          <cell r="W764">
            <v>8000000</v>
          </cell>
          <cell r="X764">
            <v>0</v>
          </cell>
          <cell r="Z764">
            <v>0</v>
          </cell>
          <cell r="AA764">
            <v>8000000</v>
          </cell>
          <cell r="AB764">
            <v>2000000</v>
          </cell>
          <cell r="AC764">
            <v>24000000</v>
          </cell>
          <cell r="AD764">
            <v>0</v>
          </cell>
          <cell r="AE764">
            <v>0</v>
          </cell>
          <cell r="AF764">
            <v>1.047</v>
          </cell>
          <cell r="AG764">
            <v>1.046</v>
          </cell>
          <cell r="AH764">
            <v>1.046</v>
          </cell>
          <cell r="AI764">
            <v>8000000</v>
          </cell>
          <cell r="AJ764">
            <v>-8000000</v>
          </cell>
          <cell r="AK764">
            <v>6500000</v>
          </cell>
          <cell r="AL764">
            <v>6500000</v>
          </cell>
        </row>
        <row r="765">
          <cell r="R765" t="str">
            <v>BOTSH: UPG SUB W (C/WORK B/W 2ND TRA S/D</v>
          </cell>
          <cell r="S765">
            <v>8000000</v>
          </cell>
          <cell r="T765">
            <v>0</v>
          </cell>
          <cell r="U765">
            <v>8000000</v>
          </cell>
          <cell r="V765">
            <v>0</v>
          </cell>
          <cell r="W765">
            <v>8000000</v>
          </cell>
          <cell r="X765">
            <v>0</v>
          </cell>
          <cell r="Z765">
            <v>0</v>
          </cell>
          <cell r="AA765">
            <v>8000000</v>
          </cell>
          <cell r="AB765">
            <v>2000000</v>
          </cell>
          <cell r="AC765">
            <v>24000000</v>
          </cell>
          <cell r="AD765">
            <v>0</v>
          </cell>
          <cell r="AE765">
            <v>0</v>
          </cell>
          <cell r="AF765">
            <v>1.047</v>
          </cell>
          <cell r="AG765">
            <v>1.046</v>
          </cell>
          <cell r="AH765">
            <v>1.046</v>
          </cell>
          <cell r="AI765">
            <v>8000000</v>
          </cell>
          <cell r="AJ765">
            <v>-8000000</v>
          </cell>
          <cell r="AK765">
            <v>6500000</v>
          </cell>
          <cell r="AL765">
            <v>6500000</v>
          </cell>
        </row>
        <row r="766">
          <cell r="R766" t="str">
            <v>BLOEM: C/Y-EST 33/11KV 20MVA FIRM SUPDC</v>
          </cell>
          <cell r="S766">
            <v>8000000</v>
          </cell>
          <cell r="T766">
            <v>0</v>
          </cell>
          <cell r="U766">
            <v>8000000</v>
          </cell>
          <cell r="V766">
            <v>0</v>
          </cell>
          <cell r="W766">
            <v>8000000</v>
          </cell>
          <cell r="X766">
            <v>0</v>
          </cell>
          <cell r="Z766">
            <v>0</v>
          </cell>
          <cell r="AA766">
            <v>8000000</v>
          </cell>
          <cell r="AB766">
            <v>2000000</v>
          </cell>
          <cell r="AC766">
            <v>24000000</v>
          </cell>
          <cell r="AD766">
            <v>0</v>
          </cell>
          <cell r="AE766">
            <v>0</v>
          </cell>
          <cell r="AF766">
            <v>1.047</v>
          </cell>
          <cell r="AG766">
            <v>1.046</v>
          </cell>
          <cell r="AH766">
            <v>1.046</v>
          </cell>
          <cell r="AI766">
            <v>8000000</v>
          </cell>
          <cell r="AJ766">
            <v>-8000000</v>
          </cell>
          <cell r="AK766">
            <v>6500000</v>
          </cell>
          <cell r="AL766">
            <v>6500000</v>
          </cell>
        </row>
        <row r="767">
          <cell r="R767" t="str">
            <v>BLOEM: N/STAD-UPG 132/11KV 20MVA FIRM DC</v>
          </cell>
          <cell r="S767">
            <v>10000000</v>
          </cell>
          <cell r="T767">
            <v>0</v>
          </cell>
          <cell r="U767">
            <v>10000000</v>
          </cell>
          <cell r="V767">
            <v>0</v>
          </cell>
          <cell r="W767">
            <v>10000000</v>
          </cell>
          <cell r="X767">
            <v>0</v>
          </cell>
          <cell r="Z767">
            <v>0</v>
          </cell>
          <cell r="AA767">
            <v>10000000</v>
          </cell>
          <cell r="AB767">
            <v>2500000</v>
          </cell>
          <cell r="AC767">
            <v>30000000</v>
          </cell>
          <cell r="AD767">
            <v>0</v>
          </cell>
          <cell r="AE767">
            <v>0</v>
          </cell>
          <cell r="AF767">
            <v>1.047</v>
          </cell>
          <cell r="AG767">
            <v>1.046</v>
          </cell>
          <cell r="AH767">
            <v>1.046</v>
          </cell>
          <cell r="AI767">
            <v>10000000</v>
          </cell>
          <cell r="AJ767">
            <v>-10000000</v>
          </cell>
          <cell r="AK767">
            <v>8000000</v>
          </cell>
          <cell r="AL767">
            <v>8000000</v>
          </cell>
        </row>
        <row r="768">
          <cell r="R768" t="str">
            <v>INFRA CATALYST PROJECTS</v>
          </cell>
          <cell r="S768">
            <v>8000000</v>
          </cell>
          <cell r="T768">
            <v>0</v>
          </cell>
          <cell r="U768">
            <v>6042824.18</v>
          </cell>
          <cell r="V768">
            <v>1957175.82</v>
          </cell>
          <cell r="W768">
            <v>6042824.18</v>
          </cell>
          <cell r="X768">
            <v>0</v>
          </cell>
          <cell r="Z768">
            <v>24.46</v>
          </cell>
          <cell r="AA768">
            <v>8000000</v>
          </cell>
          <cell r="AB768">
            <v>2000000</v>
          </cell>
          <cell r="AC768">
            <v>24000000</v>
          </cell>
          <cell r="AD768">
            <v>0</v>
          </cell>
          <cell r="AE768">
            <v>8000000</v>
          </cell>
          <cell r="AF768">
            <v>1.047</v>
          </cell>
          <cell r="AG768">
            <v>1.046</v>
          </cell>
          <cell r="AH768">
            <v>1.046</v>
          </cell>
          <cell r="AI768">
            <v>8000000</v>
          </cell>
          <cell r="AJ768">
            <v>0</v>
          </cell>
          <cell r="AK768">
            <v>8000000</v>
          </cell>
          <cell r="AL768">
            <v>8000000</v>
          </cell>
        </row>
        <row r="769">
          <cell r="R769" t="str">
            <v>UPGRADING AND EXTENTION OF LV NETWORK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1.047</v>
          </cell>
          <cell r="AG769">
            <v>1.046</v>
          </cell>
          <cell r="AH769">
            <v>1.046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</row>
        <row r="770">
          <cell r="R770" t="str">
            <v>PUBLIC ELECTRICITY CONNECTIONS</v>
          </cell>
          <cell r="S770">
            <v>14300000</v>
          </cell>
          <cell r="T770">
            <v>1795411.97</v>
          </cell>
          <cell r="U770">
            <v>4606257.75</v>
          </cell>
          <cell r="V770">
            <v>3569463.2</v>
          </cell>
          <cell r="W770">
            <v>10730536.8</v>
          </cell>
          <cell r="X770">
            <v>0</v>
          </cell>
          <cell r="Z770">
            <v>24.96</v>
          </cell>
          <cell r="AA770">
            <v>8175720.95</v>
          </cell>
          <cell r="AB770">
            <v>2043930.2375</v>
          </cell>
          <cell r="AC770">
            <v>24527162.85</v>
          </cell>
          <cell r="AD770">
            <v>0</v>
          </cell>
          <cell r="AE770">
            <v>14300000</v>
          </cell>
          <cell r="AF770">
            <v>1.047</v>
          </cell>
          <cell r="AG770">
            <v>1.046</v>
          </cell>
          <cell r="AH770">
            <v>1.046</v>
          </cell>
          <cell r="AI770">
            <v>14300000</v>
          </cell>
          <cell r="AJ770">
            <v>0</v>
          </cell>
          <cell r="AK770">
            <v>14300000</v>
          </cell>
          <cell r="AL770">
            <v>14300000</v>
          </cell>
        </row>
        <row r="771">
          <cell r="R771" t="str">
            <v>PUBLIC ELECTRICITY CONNECTIONS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1.047</v>
          </cell>
          <cell r="AG771">
            <v>1.046</v>
          </cell>
          <cell r="AH771">
            <v>1.046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</row>
        <row r="772">
          <cell r="R772" t="str">
            <v>UPGRADING AND EXTENTION OF LV NETWORK</v>
          </cell>
          <cell r="S772">
            <v>3000000</v>
          </cell>
          <cell r="T772">
            <v>0</v>
          </cell>
          <cell r="U772">
            <v>1550000</v>
          </cell>
          <cell r="V772">
            <v>0</v>
          </cell>
          <cell r="W772">
            <v>3000000</v>
          </cell>
          <cell r="X772">
            <v>0</v>
          </cell>
          <cell r="Z772">
            <v>0</v>
          </cell>
          <cell r="AA772">
            <v>1550000</v>
          </cell>
          <cell r="AB772">
            <v>387500</v>
          </cell>
          <cell r="AC772">
            <v>4650000</v>
          </cell>
          <cell r="AD772">
            <v>0</v>
          </cell>
          <cell r="AE772">
            <v>3000000</v>
          </cell>
          <cell r="AF772">
            <v>1.047</v>
          </cell>
          <cell r="AG772">
            <v>1.046</v>
          </cell>
          <cell r="AH772">
            <v>1.046</v>
          </cell>
          <cell r="AI772">
            <v>3000000</v>
          </cell>
          <cell r="AJ772">
            <v>0</v>
          </cell>
          <cell r="AK772">
            <v>3000000</v>
          </cell>
          <cell r="AL772">
            <v>3000000</v>
          </cell>
        </row>
        <row r="773">
          <cell r="R773" t="str">
            <v>SERVITUDES  LAND (INCL INVEST REMUNE REG</v>
          </cell>
          <cell r="S773">
            <v>600000</v>
          </cell>
          <cell r="T773">
            <v>0</v>
          </cell>
          <cell r="U773">
            <v>250000</v>
          </cell>
          <cell r="V773">
            <v>0</v>
          </cell>
          <cell r="W773">
            <v>600000</v>
          </cell>
          <cell r="X773">
            <v>242328</v>
          </cell>
          <cell r="Z773">
            <v>0</v>
          </cell>
          <cell r="AA773">
            <v>250000</v>
          </cell>
          <cell r="AB773">
            <v>62500</v>
          </cell>
          <cell r="AC773">
            <v>750000</v>
          </cell>
          <cell r="AD773">
            <v>0</v>
          </cell>
          <cell r="AE773">
            <v>600000</v>
          </cell>
          <cell r="AF773">
            <v>1.047</v>
          </cell>
          <cell r="AG773">
            <v>1.046</v>
          </cell>
          <cell r="AH773">
            <v>1.046</v>
          </cell>
          <cell r="AI773">
            <v>600000</v>
          </cell>
          <cell r="AJ773">
            <v>0</v>
          </cell>
          <cell r="AK773">
            <v>600000</v>
          </cell>
          <cell r="AL773">
            <v>600000</v>
          </cell>
        </row>
        <row r="774">
          <cell r="R774" t="str">
            <v>INSTALLATION OF PUBLIC LIGHTING</v>
          </cell>
          <cell r="S774">
            <v>8000000</v>
          </cell>
          <cell r="T774">
            <v>2550636</v>
          </cell>
          <cell r="U774">
            <v>1549277</v>
          </cell>
          <cell r="V774">
            <v>6450723</v>
          </cell>
          <cell r="W774">
            <v>1549277</v>
          </cell>
          <cell r="X774">
            <v>395190</v>
          </cell>
          <cell r="Z774">
            <v>80.63</v>
          </cell>
          <cell r="AA774">
            <v>8000000</v>
          </cell>
          <cell r="AB774">
            <v>2000000</v>
          </cell>
          <cell r="AC774">
            <v>24000000</v>
          </cell>
          <cell r="AD774">
            <v>0</v>
          </cell>
          <cell r="AE774">
            <v>14500000</v>
          </cell>
          <cell r="AF774">
            <v>1.047</v>
          </cell>
          <cell r="AG774">
            <v>1.046</v>
          </cell>
          <cell r="AH774">
            <v>1.046</v>
          </cell>
          <cell r="AI774">
            <v>8000000</v>
          </cell>
          <cell r="AJ774">
            <v>6500000</v>
          </cell>
          <cell r="AK774">
            <v>11000000</v>
          </cell>
          <cell r="AL774">
            <v>11000000</v>
          </cell>
        </row>
        <row r="775">
          <cell r="R775" t="str">
            <v>INSTALL PREPAID METERS (INDIGENT)</v>
          </cell>
          <cell r="S775">
            <v>500000</v>
          </cell>
          <cell r="T775">
            <v>3891.6</v>
          </cell>
          <cell r="U775">
            <v>858.4</v>
          </cell>
          <cell r="V775">
            <v>499141.6</v>
          </cell>
          <cell r="W775">
            <v>858.4</v>
          </cell>
          <cell r="X775">
            <v>0</v>
          </cell>
          <cell r="Z775">
            <v>99.82</v>
          </cell>
          <cell r="AA775">
            <v>500000</v>
          </cell>
          <cell r="AB775">
            <v>125000</v>
          </cell>
          <cell r="AC775">
            <v>1500000</v>
          </cell>
          <cell r="AD775">
            <v>0</v>
          </cell>
          <cell r="AE775">
            <v>500000</v>
          </cell>
          <cell r="AF775">
            <v>1.047</v>
          </cell>
          <cell r="AG775">
            <v>1.046</v>
          </cell>
          <cell r="AH775">
            <v>1.046</v>
          </cell>
          <cell r="AI775">
            <v>500000</v>
          </cell>
          <cell r="AJ775">
            <v>0</v>
          </cell>
          <cell r="AK775">
            <v>500000</v>
          </cell>
          <cell r="AL775">
            <v>500000</v>
          </cell>
        </row>
        <row r="776">
          <cell r="R776" t="str">
            <v>MS: SAL &amp; ALL: BASIC SALARY &amp; WAGES</v>
          </cell>
          <cell r="S776">
            <v>51957513</v>
          </cell>
          <cell r="T776">
            <v>192700.64</v>
          </cell>
          <cell r="U776">
            <v>0</v>
          </cell>
          <cell r="V776">
            <v>852030.99</v>
          </cell>
          <cell r="W776">
            <v>51105482.01</v>
          </cell>
          <cell r="X776">
            <v>0</v>
          </cell>
          <cell r="Z776">
            <v>1.63</v>
          </cell>
          <cell r="AA776">
            <v>852030.99</v>
          </cell>
          <cell r="AB776">
            <v>213007.7475</v>
          </cell>
          <cell r="AC776">
            <v>2556092.9699999997</v>
          </cell>
          <cell r="AD776">
            <v>0</v>
          </cell>
          <cell r="AE776">
            <v>51957513</v>
          </cell>
          <cell r="AF776">
            <v>1.053</v>
          </cell>
          <cell r="AG776">
            <v>1.049</v>
          </cell>
          <cell r="AH776">
            <v>1.047</v>
          </cell>
          <cell r="AI776">
            <v>51957513</v>
          </cell>
          <cell r="AJ776">
            <v>0</v>
          </cell>
          <cell r="AK776">
            <v>51957513</v>
          </cell>
          <cell r="AL776">
            <v>49873514.45550457</v>
          </cell>
        </row>
        <row r="777">
          <cell r="R777" t="str">
            <v>MS: SAL &amp; ALL: BASIC SALARY &amp; WAGES</v>
          </cell>
          <cell r="S777">
            <v>0</v>
          </cell>
          <cell r="T777">
            <v>4147957.67</v>
          </cell>
          <cell r="U777">
            <v>0</v>
          </cell>
          <cell r="V777">
            <v>17303234.48</v>
          </cell>
          <cell r="W777">
            <v>-17303234.48</v>
          </cell>
          <cell r="X777">
            <v>0</v>
          </cell>
          <cell r="Z777">
            <v>0</v>
          </cell>
          <cell r="AA777">
            <v>17303234.48</v>
          </cell>
          <cell r="AB777">
            <v>4325808.62</v>
          </cell>
          <cell r="AC777">
            <v>51909703.44</v>
          </cell>
          <cell r="AE777">
            <v>0</v>
          </cell>
          <cell r="AF777">
            <v>1.053</v>
          </cell>
          <cell r="AG777">
            <v>1.049</v>
          </cell>
          <cell r="AH777">
            <v>1.047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</row>
        <row r="778">
          <cell r="R778" t="str">
            <v>MS: ALL - CELLULAR &amp; TELEPHONE</v>
          </cell>
          <cell r="S778">
            <v>216936</v>
          </cell>
          <cell r="T778">
            <v>1750</v>
          </cell>
          <cell r="U778">
            <v>0</v>
          </cell>
          <cell r="V778">
            <v>7000</v>
          </cell>
          <cell r="W778">
            <v>209936</v>
          </cell>
          <cell r="X778">
            <v>0</v>
          </cell>
          <cell r="Z778">
            <v>3.22</v>
          </cell>
          <cell r="AA778">
            <v>7000</v>
          </cell>
          <cell r="AB778">
            <v>1750</v>
          </cell>
          <cell r="AC778">
            <v>21000</v>
          </cell>
          <cell r="AE778">
            <v>216936</v>
          </cell>
          <cell r="AF778">
            <v>1.053</v>
          </cell>
          <cell r="AG778">
            <v>1.049</v>
          </cell>
          <cell r="AH778">
            <v>1.047</v>
          </cell>
          <cell r="AI778">
            <v>216936</v>
          </cell>
          <cell r="AJ778">
            <v>0</v>
          </cell>
          <cell r="AK778">
            <v>216936</v>
          </cell>
          <cell r="AL778">
            <v>221368.07845665238</v>
          </cell>
        </row>
        <row r="779">
          <cell r="R779" t="str">
            <v>MS: ALL - CELLULAR &amp; TELEPHONE</v>
          </cell>
          <cell r="S779">
            <v>0</v>
          </cell>
          <cell r="T779">
            <v>14750</v>
          </cell>
          <cell r="U779">
            <v>0</v>
          </cell>
          <cell r="V779">
            <v>66500</v>
          </cell>
          <cell r="W779">
            <v>-66500</v>
          </cell>
          <cell r="X779">
            <v>0</v>
          </cell>
          <cell r="Z779">
            <v>0</v>
          </cell>
          <cell r="AA779">
            <v>66500</v>
          </cell>
          <cell r="AB779">
            <v>16625</v>
          </cell>
          <cell r="AC779">
            <v>199500</v>
          </cell>
          <cell r="AE779">
            <v>0</v>
          </cell>
          <cell r="AF779">
            <v>1.053</v>
          </cell>
          <cell r="AG779">
            <v>1.049</v>
          </cell>
          <cell r="AH779">
            <v>1.047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</row>
        <row r="780">
          <cell r="R780" t="str">
            <v>MS: HB &amp; INC: HOUSING BENEFITS</v>
          </cell>
          <cell r="S780">
            <v>2013527</v>
          </cell>
          <cell r="T780">
            <v>35411.95</v>
          </cell>
          <cell r="U780">
            <v>0</v>
          </cell>
          <cell r="V780">
            <v>144683.11</v>
          </cell>
          <cell r="W780">
            <v>1868843.89</v>
          </cell>
          <cell r="X780">
            <v>0</v>
          </cell>
          <cell r="Z780">
            <v>7.18</v>
          </cell>
          <cell r="AA780">
            <v>144683.11</v>
          </cell>
          <cell r="AB780">
            <v>36170.7775</v>
          </cell>
          <cell r="AC780">
            <v>434049.32999999996</v>
          </cell>
          <cell r="AE780">
            <v>2013527</v>
          </cell>
          <cell r="AF780">
            <v>1.053</v>
          </cell>
          <cell r="AG780">
            <v>1.049</v>
          </cell>
          <cell r="AH780">
            <v>1.047</v>
          </cell>
          <cell r="AI780">
            <v>2013527</v>
          </cell>
          <cell r="AJ780">
            <v>0</v>
          </cell>
          <cell r="AK780">
            <v>2013527</v>
          </cell>
          <cell r="AL780">
            <v>1874305.2282986203</v>
          </cell>
        </row>
        <row r="781">
          <cell r="R781" t="str">
            <v>MS: ALL - LEAVE PAY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E781">
            <v>0</v>
          </cell>
          <cell r="AF781">
            <v>1.047</v>
          </cell>
          <cell r="AG781">
            <v>1.046</v>
          </cell>
          <cell r="AH781">
            <v>1.046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</row>
        <row r="782">
          <cell r="R782" t="str">
            <v>MS: ALL - TRAVEL OR MOTOR VEHICLE (SUBS</v>
          </cell>
          <cell r="S782">
            <v>167809</v>
          </cell>
          <cell r="T782">
            <v>16038.31</v>
          </cell>
          <cell r="U782">
            <v>0</v>
          </cell>
          <cell r="V782">
            <v>61412.52</v>
          </cell>
          <cell r="W782">
            <v>106396.48</v>
          </cell>
          <cell r="X782">
            <v>0</v>
          </cell>
          <cell r="Z782">
            <v>36.59</v>
          </cell>
          <cell r="AA782">
            <v>61412.52</v>
          </cell>
          <cell r="AB782">
            <v>15353.13</v>
          </cell>
          <cell r="AC782">
            <v>184237.56</v>
          </cell>
          <cell r="AE782">
            <v>167809</v>
          </cell>
          <cell r="AF782">
            <v>1.053</v>
          </cell>
          <cell r="AG782">
            <v>1.049</v>
          </cell>
          <cell r="AH782">
            <v>1.047</v>
          </cell>
          <cell r="AI782">
            <v>167809</v>
          </cell>
          <cell r="AJ782">
            <v>0</v>
          </cell>
          <cell r="AK782">
            <v>167809</v>
          </cell>
          <cell r="AL782">
            <v>1946690.4927826799</v>
          </cell>
        </row>
        <row r="783">
          <cell r="R783" t="str">
            <v>MS: ALL - TRAVEL OR MOTOR VEHICLE (SUBS</v>
          </cell>
          <cell r="S783">
            <v>0</v>
          </cell>
          <cell r="T783">
            <v>251149.39</v>
          </cell>
          <cell r="U783">
            <v>0</v>
          </cell>
          <cell r="V783">
            <v>1091608.51</v>
          </cell>
          <cell r="W783">
            <v>-1091608.51</v>
          </cell>
          <cell r="X783">
            <v>0</v>
          </cell>
          <cell r="Z783">
            <v>0</v>
          </cell>
          <cell r="AA783">
            <v>1091608.51</v>
          </cell>
          <cell r="AB783">
            <v>272902.1275</v>
          </cell>
          <cell r="AC783">
            <v>3274825.5300000003</v>
          </cell>
          <cell r="AE783">
            <v>0</v>
          </cell>
          <cell r="AF783">
            <v>1.053</v>
          </cell>
          <cell r="AG783">
            <v>1.049</v>
          </cell>
          <cell r="AH783">
            <v>1.047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</row>
        <row r="784">
          <cell r="R784" t="str">
            <v>MS: OVERTIME - STRUCTURED</v>
          </cell>
          <cell r="S784">
            <v>10576626</v>
          </cell>
          <cell r="T784">
            <v>52048.24</v>
          </cell>
          <cell r="U784">
            <v>0</v>
          </cell>
          <cell r="V784">
            <v>289291.7</v>
          </cell>
          <cell r="W784">
            <v>10287334.3</v>
          </cell>
          <cell r="X784">
            <v>0</v>
          </cell>
          <cell r="Z784">
            <v>2.73</v>
          </cell>
          <cell r="AA784">
            <v>289291.7</v>
          </cell>
          <cell r="AB784">
            <v>72322.925</v>
          </cell>
          <cell r="AC784">
            <v>867875.1000000001</v>
          </cell>
          <cell r="AE784">
            <v>10576626</v>
          </cell>
          <cell r="AF784">
            <v>1.053</v>
          </cell>
          <cell r="AG784">
            <v>1.049</v>
          </cell>
          <cell r="AH784">
            <v>1.047</v>
          </cell>
          <cell r="AI784">
            <v>10576626</v>
          </cell>
          <cell r="AJ784">
            <v>0</v>
          </cell>
          <cell r="AK784">
            <v>10576626</v>
          </cell>
          <cell r="AL784">
            <v>8461300.8</v>
          </cell>
        </row>
        <row r="785">
          <cell r="R785" t="str">
            <v>MS: OVERTIME - STRUCTURED</v>
          </cell>
          <cell r="S785">
            <v>0</v>
          </cell>
          <cell r="T785">
            <v>1020147</v>
          </cell>
          <cell r="U785">
            <v>0</v>
          </cell>
          <cell r="V785">
            <v>3605298.49</v>
          </cell>
          <cell r="W785">
            <v>-3605298.49</v>
          </cell>
          <cell r="X785">
            <v>0</v>
          </cell>
          <cell r="Z785">
            <v>0</v>
          </cell>
          <cell r="AA785">
            <v>3605298.49</v>
          </cell>
          <cell r="AB785">
            <v>901324.6225</v>
          </cell>
          <cell r="AC785">
            <v>10815895.47</v>
          </cell>
          <cell r="AE785">
            <v>0</v>
          </cell>
          <cell r="AF785">
            <v>1.053</v>
          </cell>
          <cell r="AG785">
            <v>1.049</v>
          </cell>
          <cell r="AH785">
            <v>1.047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</row>
        <row r="786">
          <cell r="R786" t="str">
            <v>MS: PAYMENTS - SHIFT ADD REMUNERATION</v>
          </cell>
          <cell r="S786">
            <v>743030</v>
          </cell>
          <cell r="T786">
            <v>1400.46</v>
          </cell>
          <cell r="U786">
            <v>0</v>
          </cell>
          <cell r="V786">
            <v>5476.8</v>
          </cell>
          <cell r="W786">
            <v>737553.2</v>
          </cell>
          <cell r="X786">
            <v>0</v>
          </cell>
          <cell r="Z786">
            <v>0.73</v>
          </cell>
          <cell r="AA786">
            <v>5476.8</v>
          </cell>
          <cell r="AB786">
            <v>1369.2</v>
          </cell>
          <cell r="AC786">
            <v>16430.4</v>
          </cell>
          <cell r="AE786">
            <v>743030</v>
          </cell>
          <cell r="AF786">
            <v>1.053</v>
          </cell>
          <cell r="AG786">
            <v>1.049</v>
          </cell>
          <cell r="AH786">
            <v>1.047</v>
          </cell>
          <cell r="AI786">
            <v>743030</v>
          </cell>
          <cell r="AJ786">
            <v>0</v>
          </cell>
          <cell r="AK786">
            <v>743030</v>
          </cell>
          <cell r="AL786">
            <v>782410.59</v>
          </cell>
        </row>
        <row r="787">
          <cell r="R787" t="str">
            <v>MS: PAYMENTS - SHIFT ADD REMUNERATION</v>
          </cell>
          <cell r="S787">
            <v>0</v>
          </cell>
          <cell r="T787">
            <v>104970.48</v>
          </cell>
          <cell r="U787">
            <v>0</v>
          </cell>
          <cell r="V787">
            <v>431888.25</v>
          </cell>
          <cell r="W787">
            <v>-431888.25</v>
          </cell>
          <cell r="X787">
            <v>0</v>
          </cell>
          <cell r="Z787">
            <v>0</v>
          </cell>
          <cell r="AA787">
            <v>431888.25</v>
          </cell>
          <cell r="AB787">
            <v>107972.0625</v>
          </cell>
          <cell r="AC787">
            <v>1295664.75</v>
          </cell>
          <cell r="AE787">
            <v>0</v>
          </cell>
          <cell r="AF787">
            <v>1.053</v>
          </cell>
          <cell r="AG787">
            <v>1.049</v>
          </cell>
          <cell r="AH787">
            <v>1.047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</row>
        <row r="788">
          <cell r="R788" t="str">
            <v>MS: OVERTIME - NIGHT SHIFT</v>
          </cell>
          <cell r="S788">
            <v>687138</v>
          </cell>
          <cell r="T788">
            <v>2917.03</v>
          </cell>
          <cell r="U788">
            <v>0</v>
          </cell>
          <cell r="V788">
            <v>14293.27</v>
          </cell>
          <cell r="W788">
            <v>672844.73</v>
          </cell>
          <cell r="X788">
            <v>0</v>
          </cell>
          <cell r="Z788">
            <v>2.08</v>
          </cell>
          <cell r="AA788">
            <v>14293.27</v>
          </cell>
          <cell r="AB788">
            <v>3573.3175</v>
          </cell>
          <cell r="AC788">
            <v>42879.81</v>
          </cell>
          <cell r="AE788">
            <v>687138</v>
          </cell>
          <cell r="AF788">
            <v>1.053</v>
          </cell>
          <cell r="AG788">
            <v>1.049</v>
          </cell>
          <cell r="AH788">
            <v>1.047</v>
          </cell>
          <cell r="AI788">
            <v>687138</v>
          </cell>
          <cell r="AJ788">
            <v>0</v>
          </cell>
          <cell r="AK788">
            <v>687138</v>
          </cell>
          <cell r="AL788">
            <v>723556.314</v>
          </cell>
        </row>
        <row r="789">
          <cell r="R789" t="str">
            <v>MS: OVERTIME - NIGHT SHIFT</v>
          </cell>
          <cell r="S789">
            <v>0</v>
          </cell>
          <cell r="T789">
            <v>63716.58</v>
          </cell>
          <cell r="U789">
            <v>0</v>
          </cell>
          <cell r="V789">
            <v>216018.85</v>
          </cell>
          <cell r="W789">
            <v>-216018.85</v>
          </cell>
          <cell r="X789">
            <v>0</v>
          </cell>
          <cell r="Z789">
            <v>0</v>
          </cell>
          <cell r="AA789">
            <v>216018.85</v>
          </cell>
          <cell r="AB789">
            <v>54004.7125</v>
          </cell>
          <cell r="AC789">
            <v>648056.55</v>
          </cell>
          <cell r="AE789">
            <v>0</v>
          </cell>
          <cell r="AF789">
            <v>1.053</v>
          </cell>
          <cell r="AG789">
            <v>1.049</v>
          </cell>
          <cell r="AH789">
            <v>1.047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</row>
        <row r="790">
          <cell r="R790" t="str">
            <v>MS: SRB - ACTING ALLOWANCE</v>
          </cell>
          <cell r="S790">
            <v>0</v>
          </cell>
          <cell r="T790">
            <v>11788</v>
          </cell>
          <cell r="U790">
            <v>0</v>
          </cell>
          <cell r="V790">
            <v>54189</v>
          </cell>
          <cell r="W790">
            <v>-54189</v>
          </cell>
          <cell r="X790">
            <v>0</v>
          </cell>
          <cell r="Z790">
            <v>0</v>
          </cell>
          <cell r="AA790">
            <v>54189</v>
          </cell>
          <cell r="AB790">
            <v>13547.25</v>
          </cell>
          <cell r="AC790">
            <v>162567</v>
          </cell>
          <cell r="AE790">
            <v>0</v>
          </cell>
          <cell r="AF790">
            <v>1.047</v>
          </cell>
          <cell r="AG790">
            <v>1.046</v>
          </cell>
          <cell r="AH790">
            <v>1.046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</row>
        <row r="791">
          <cell r="R791" t="str">
            <v>MS: SRB - ANNUAL BONUS</v>
          </cell>
          <cell r="S791">
            <v>4198609</v>
          </cell>
          <cell r="T791">
            <v>14926</v>
          </cell>
          <cell r="U791">
            <v>0</v>
          </cell>
          <cell r="V791">
            <v>59524</v>
          </cell>
          <cell r="W791">
            <v>4139085</v>
          </cell>
          <cell r="X791">
            <v>0</v>
          </cell>
          <cell r="Z791">
            <v>1.41</v>
          </cell>
          <cell r="AA791">
            <v>59524</v>
          </cell>
          <cell r="AB791">
            <v>14881</v>
          </cell>
          <cell r="AC791">
            <v>178572</v>
          </cell>
          <cell r="AE791">
            <v>4198609</v>
          </cell>
          <cell r="AF791">
            <v>1.053</v>
          </cell>
          <cell r="AG791">
            <v>1.049</v>
          </cell>
          <cell r="AH791">
            <v>1.047</v>
          </cell>
          <cell r="AI791">
            <v>4198609</v>
          </cell>
          <cell r="AJ791">
            <v>0</v>
          </cell>
          <cell r="AK791">
            <v>4198609</v>
          </cell>
          <cell r="AL791">
            <v>3882688.8102846467</v>
          </cell>
        </row>
        <row r="792">
          <cell r="R792" t="str">
            <v>MS: SRB - ANNUAL BONUS</v>
          </cell>
          <cell r="S792">
            <v>0</v>
          </cell>
          <cell r="T792">
            <v>487490</v>
          </cell>
          <cell r="U792">
            <v>0</v>
          </cell>
          <cell r="V792">
            <v>1592516.04</v>
          </cell>
          <cell r="W792">
            <v>-1592516.04</v>
          </cell>
          <cell r="X792">
            <v>0</v>
          </cell>
          <cell r="Z792">
            <v>0</v>
          </cell>
          <cell r="AA792">
            <v>1592516.04</v>
          </cell>
          <cell r="AB792">
            <v>398129.01</v>
          </cell>
          <cell r="AC792">
            <v>4777548.12</v>
          </cell>
          <cell r="AE792">
            <v>0</v>
          </cell>
          <cell r="AF792">
            <v>1.053</v>
          </cell>
          <cell r="AG792">
            <v>1.049</v>
          </cell>
          <cell r="AH792">
            <v>1.047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</row>
        <row r="793">
          <cell r="R793" t="str">
            <v>MS: SRB - LONG SERVICE AWARD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E793">
            <v>0</v>
          </cell>
          <cell r="AF793">
            <v>1.047</v>
          </cell>
          <cell r="AG793">
            <v>1.046</v>
          </cell>
          <cell r="AH793">
            <v>1.046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</row>
        <row r="794">
          <cell r="R794" t="str">
            <v>MS: SRB - STANDBY ALLOWANCE</v>
          </cell>
          <cell r="S794">
            <v>3182950</v>
          </cell>
          <cell r="T794">
            <v>17779.27</v>
          </cell>
          <cell r="U794">
            <v>0</v>
          </cell>
          <cell r="V794">
            <v>89952.05</v>
          </cell>
          <cell r="W794">
            <v>3092997.95</v>
          </cell>
          <cell r="X794">
            <v>0</v>
          </cell>
          <cell r="Z794">
            <v>2.82</v>
          </cell>
          <cell r="AA794">
            <v>89952.05</v>
          </cell>
          <cell r="AB794">
            <v>22488.0125</v>
          </cell>
          <cell r="AC794">
            <v>269856.15</v>
          </cell>
          <cell r="AE794">
            <v>3182950</v>
          </cell>
          <cell r="AF794">
            <v>1.053</v>
          </cell>
          <cell r="AG794">
            <v>1.049</v>
          </cell>
          <cell r="AH794">
            <v>1.047</v>
          </cell>
          <cell r="AI794">
            <v>3182950</v>
          </cell>
          <cell r="AJ794">
            <v>0</v>
          </cell>
          <cell r="AK794">
            <v>3182950</v>
          </cell>
          <cell r="AL794">
            <v>3351646.3499999996</v>
          </cell>
        </row>
        <row r="795">
          <cell r="R795" t="str">
            <v>MS: SRB - STANDBY ALLOWANCE</v>
          </cell>
          <cell r="S795">
            <v>0</v>
          </cell>
          <cell r="T795">
            <v>282080.31</v>
          </cell>
          <cell r="U795">
            <v>0</v>
          </cell>
          <cell r="V795">
            <v>1103374.79</v>
          </cell>
          <cell r="W795">
            <v>-1103374.79</v>
          </cell>
          <cell r="X795">
            <v>0</v>
          </cell>
          <cell r="Z795">
            <v>0</v>
          </cell>
          <cell r="AA795">
            <v>1103374.79</v>
          </cell>
          <cell r="AB795">
            <v>275843.6975</v>
          </cell>
          <cell r="AC795">
            <v>3310124.37</v>
          </cell>
          <cell r="AE795">
            <v>0</v>
          </cell>
          <cell r="AF795">
            <v>1.053</v>
          </cell>
          <cell r="AG795">
            <v>1.049</v>
          </cell>
          <cell r="AH795">
            <v>1.047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</row>
        <row r="796">
          <cell r="R796" t="str">
            <v>MS: SRB - UNIFORM/SPEC/PROTEC CLOTHING</v>
          </cell>
          <cell r="S796">
            <v>0</v>
          </cell>
          <cell r="T796">
            <v>54.84</v>
          </cell>
          <cell r="U796">
            <v>0</v>
          </cell>
          <cell r="V796">
            <v>219.36</v>
          </cell>
          <cell r="W796">
            <v>-219.36</v>
          </cell>
          <cell r="X796">
            <v>0</v>
          </cell>
          <cell r="Z796">
            <v>0</v>
          </cell>
          <cell r="AA796">
            <v>219.36</v>
          </cell>
          <cell r="AB796">
            <v>54.84</v>
          </cell>
          <cell r="AC796">
            <v>658.08</v>
          </cell>
          <cell r="AE796">
            <v>0</v>
          </cell>
          <cell r="AF796">
            <v>1.047</v>
          </cell>
          <cell r="AG796">
            <v>1.046</v>
          </cell>
          <cell r="AH796">
            <v>1.046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</row>
        <row r="797">
          <cell r="R797" t="str">
            <v>MS: SOC CONTR - BARGAINING COUNCIL</v>
          </cell>
          <cell r="S797">
            <v>21502</v>
          </cell>
          <cell r="T797">
            <v>75.6</v>
          </cell>
          <cell r="U797">
            <v>0</v>
          </cell>
          <cell r="V797">
            <v>345.6</v>
          </cell>
          <cell r="W797">
            <v>21156.4</v>
          </cell>
          <cell r="X797">
            <v>0</v>
          </cell>
          <cell r="Z797">
            <v>1.6</v>
          </cell>
          <cell r="AA797">
            <v>345.6</v>
          </cell>
          <cell r="AB797">
            <v>86.4</v>
          </cell>
          <cell r="AC797">
            <v>1036.8000000000002</v>
          </cell>
          <cell r="AE797">
            <v>21502</v>
          </cell>
          <cell r="AF797">
            <v>1.053</v>
          </cell>
          <cell r="AG797">
            <v>1.049</v>
          </cell>
          <cell r="AH797">
            <v>1.047</v>
          </cell>
          <cell r="AI797">
            <v>21502</v>
          </cell>
          <cell r="AJ797">
            <v>0</v>
          </cell>
          <cell r="AK797">
            <v>21502</v>
          </cell>
          <cell r="AL797">
            <v>20007.013911882284</v>
          </cell>
        </row>
        <row r="798">
          <cell r="R798" t="str">
            <v>MS: SOC CONTR - BARGAINING COUNCIL</v>
          </cell>
          <cell r="S798">
            <v>0</v>
          </cell>
          <cell r="T798">
            <v>1706.4</v>
          </cell>
          <cell r="U798">
            <v>0</v>
          </cell>
          <cell r="V798">
            <v>6933.6</v>
          </cell>
          <cell r="W798">
            <v>-6933.6</v>
          </cell>
          <cell r="X798">
            <v>0</v>
          </cell>
          <cell r="Z798">
            <v>0</v>
          </cell>
          <cell r="AA798">
            <v>6933.6</v>
          </cell>
          <cell r="AB798">
            <v>1733.4</v>
          </cell>
          <cell r="AC798">
            <v>20800.800000000003</v>
          </cell>
          <cell r="AE798">
            <v>0</v>
          </cell>
          <cell r="AF798">
            <v>1.053</v>
          </cell>
          <cell r="AG798">
            <v>1.049</v>
          </cell>
          <cell r="AH798">
            <v>1.047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</row>
        <row r="799">
          <cell r="R799" t="str">
            <v>MS: SOC CONTR - GROUP LIFE INSURANCE</v>
          </cell>
          <cell r="S799">
            <v>883278</v>
          </cell>
          <cell r="T799">
            <v>2708.71</v>
          </cell>
          <cell r="U799">
            <v>0</v>
          </cell>
          <cell r="V799">
            <v>12162.96</v>
          </cell>
          <cell r="W799">
            <v>871115.04</v>
          </cell>
          <cell r="X799">
            <v>0</v>
          </cell>
          <cell r="Z799">
            <v>1.37</v>
          </cell>
          <cell r="AA799">
            <v>12162.96</v>
          </cell>
          <cell r="AB799">
            <v>3040.74</v>
          </cell>
          <cell r="AC799">
            <v>36488.88</v>
          </cell>
          <cell r="AE799">
            <v>883278</v>
          </cell>
          <cell r="AF799">
            <v>1.053</v>
          </cell>
          <cell r="AG799">
            <v>1.049</v>
          </cell>
          <cell r="AH799">
            <v>1.047</v>
          </cell>
          <cell r="AI799">
            <v>883278</v>
          </cell>
          <cell r="AJ799">
            <v>0</v>
          </cell>
          <cell r="AK799">
            <v>883278</v>
          </cell>
          <cell r="AL799">
            <v>3878979.433746993</v>
          </cell>
        </row>
        <row r="800">
          <cell r="R800" t="str">
            <v>MS: SOC CONTR - GROUP LIFE INSURANCE</v>
          </cell>
          <cell r="S800">
            <v>0</v>
          </cell>
          <cell r="T800">
            <v>46101.15</v>
          </cell>
          <cell r="U800">
            <v>0</v>
          </cell>
          <cell r="V800">
            <v>183790.16</v>
          </cell>
          <cell r="W800">
            <v>-183790.16</v>
          </cell>
          <cell r="X800">
            <v>0</v>
          </cell>
          <cell r="Z800">
            <v>0</v>
          </cell>
          <cell r="AA800">
            <v>183790.16</v>
          </cell>
          <cell r="AB800">
            <v>45947.54</v>
          </cell>
          <cell r="AC800">
            <v>551370.48</v>
          </cell>
          <cell r="AE800">
            <v>0</v>
          </cell>
          <cell r="AF800">
            <v>1.053</v>
          </cell>
          <cell r="AG800">
            <v>1.049</v>
          </cell>
          <cell r="AH800">
            <v>1.047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</row>
        <row r="801">
          <cell r="R801" t="str">
            <v>MS: SOC CONTR - MEDICAL</v>
          </cell>
          <cell r="S801">
            <v>10024468</v>
          </cell>
          <cell r="T801">
            <v>26206.2</v>
          </cell>
          <cell r="U801">
            <v>0</v>
          </cell>
          <cell r="V801">
            <v>114838.8</v>
          </cell>
          <cell r="W801">
            <v>9909629.2</v>
          </cell>
          <cell r="X801">
            <v>0</v>
          </cell>
          <cell r="Z801">
            <v>1.14</v>
          </cell>
          <cell r="AA801">
            <v>114838.8</v>
          </cell>
          <cell r="AB801">
            <v>28709.7</v>
          </cell>
          <cell r="AC801">
            <v>344516.4</v>
          </cell>
          <cell r="AE801">
            <v>10024468</v>
          </cell>
          <cell r="AF801">
            <v>1.053</v>
          </cell>
          <cell r="AG801">
            <v>1.049</v>
          </cell>
          <cell r="AH801">
            <v>1.047</v>
          </cell>
          <cell r="AI801">
            <v>10024468</v>
          </cell>
          <cell r="AJ801">
            <v>0</v>
          </cell>
          <cell r="AK801">
            <v>10024468</v>
          </cell>
          <cell r="AL801">
            <v>9275473.949703215</v>
          </cell>
        </row>
        <row r="802">
          <cell r="R802" t="str">
            <v>MS: SOC CONTR - MEDICAL</v>
          </cell>
          <cell r="S802">
            <v>0</v>
          </cell>
          <cell r="T802">
            <v>474295.17</v>
          </cell>
          <cell r="U802">
            <v>0</v>
          </cell>
          <cell r="V802">
            <v>1904450.08</v>
          </cell>
          <cell r="W802">
            <v>-1904450.08</v>
          </cell>
          <cell r="X802">
            <v>0</v>
          </cell>
          <cell r="Z802">
            <v>0</v>
          </cell>
          <cell r="AA802">
            <v>1904450.08</v>
          </cell>
          <cell r="AB802">
            <v>476112.52</v>
          </cell>
          <cell r="AC802">
            <v>5713350.24</v>
          </cell>
          <cell r="AE802">
            <v>0</v>
          </cell>
          <cell r="AF802">
            <v>1.053</v>
          </cell>
          <cell r="AG802">
            <v>1.049</v>
          </cell>
          <cell r="AH802">
            <v>1.047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</row>
        <row r="803">
          <cell r="R803" t="str">
            <v>MS: SOC CONTR - PENSION</v>
          </cell>
          <cell r="S803">
            <v>9388723</v>
          </cell>
          <cell r="T803">
            <v>37746.25</v>
          </cell>
          <cell r="U803">
            <v>0</v>
          </cell>
          <cell r="V803">
            <v>168933</v>
          </cell>
          <cell r="W803">
            <v>9219790</v>
          </cell>
          <cell r="X803">
            <v>0</v>
          </cell>
          <cell r="Z803">
            <v>1.79</v>
          </cell>
          <cell r="AA803">
            <v>168933</v>
          </cell>
          <cell r="AB803">
            <v>42233.25</v>
          </cell>
          <cell r="AC803">
            <v>506799</v>
          </cell>
          <cell r="AE803">
            <v>9388723</v>
          </cell>
          <cell r="AF803">
            <v>1.053</v>
          </cell>
          <cell r="AG803">
            <v>1.049</v>
          </cell>
          <cell r="AH803">
            <v>1.047</v>
          </cell>
          <cell r="AI803">
            <v>9388723</v>
          </cell>
          <cell r="AJ803">
            <v>0</v>
          </cell>
          <cell r="AK803">
            <v>9388723</v>
          </cell>
          <cell r="AL803">
            <v>8735562.525589328</v>
          </cell>
        </row>
        <row r="804">
          <cell r="R804" t="str">
            <v>MS: SOC CONTR - PENSION</v>
          </cell>
          <cell r="S804">
            <v>0</v>
          </cell>
          <cell r="T804">
            <v>782934.14</v>
          </cell>
          <cell r="U804">
            <v>0</v>
          </cell>
          <cell r="V804">
            <v>3157030.37</v>
          </cell>
          <cell r="W804">
            <v>-3157030.37</v>
          </cell>
          <cell r="X804">
            <v>0</v>
          </cell>
          <cell r="Z804">
            <v>0</v>
          </cell>
          <cell r="AA804">
            <v>3157030.37</v>
          </cell>
          <cell r="AB804">
            <v>789257.5925</v>
          </cell>
          <cell r="AC804">
            <v>9471091.11</v>
          </cell>
          <cell r="AE804">
            <v>0</v>
          </cell>
          <cell r="AF804">
            <v>1.053</v>
          </cell>
          <cell r="AG804">
            <v>1.049</v>
          </cell>
          <cell r="AH804">
            <v>1.047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</row>
        <row r="805">
          <cell r="R805" t="str">
            <v>MS: SOC CONTR - UNEMPLOYMENT INSUR FUND</v>
          </cell>
          <cell r="S805">
            <v>371986</v>
          </cell>
          <cell r="T805">
            <v>1239.84</v>
          </cell>
          <cell r="U805">
            <v>0</v>
          </cell>
          <cell r="V805">
            <v>5667.84</v>
          </cell>
          <cell r="W805">
            <v>366318.16</v>
          </cell>
          <cell r="X805">
            <v>0</v>
          </cell>
          <cell r="Z805">
            <v>1.52</v>
          </cell>
          <cell r="AA805">
            <v>5667.84</v>
          </cell>
          <cell r="AB805">
            <v>1416.96</v>
          </cell>
          <cell r="AC805">
            <v>17003.52</v>
          </cell>
          <cell r="AE805">
            <v>371986</v>
          </cell>
          <cell r="AF805">
            <v>1.053</v>
          </cell>
          <cell r="AG805">
            <v>1.049</v>
          </cell>
          <cell r="AH805">
            <v>1.047</v>
          </cell>
          <cell r="AI805">
            <v>371986</v>
          </cell>
          <cell r="AJ805">
            <v>0</v>
          </cell>
          <cell r="AK805">
            <v>371986</v>
          </cell>
          <cell r="AL805">
            <v>328115.02815487003</v>
          </cell>
        </row>
        <row r="806">
          <cell r="R806" t="str">
            <v>MS: SOC CONTR - UNEMPLOYMENT INSUR FUND</v>
          </cell>
          <cell r="S806">
            <v>0</v>
          </cell>
          <cell r="T806">
            <v>27984.96</v>
          </cell>
          <cell r="U806">
            <v>0</v>
          </cell>
          <cell r="V806">
            <v>113711.04</v>
          </cell>
          <cell r="W806">
            <v>-113711.04</v>
          </cell>
          <cell r="X806">
            <v>0</v>
          </cell>
          <cell r="Z806">
            <v>0</v>
          </cell>
          <cell r="AA806">
            <v>113711.04</v>
          </cell>
          <cell r="AB806">
            <v>28427.76</v>
          </cell>
          <cell r="AC806">
            <v>341133.12</v>
          </cell>
          <cell r="AE806">
            <v>0</v>
          </cell>
          <cell r="AF806">
            <v>1.053</v>
          </cell>
          <cell r="AG806">
            <v>1.049</v>
          </cell>
          <cell r="AH806">
            <v>1.047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</row>
        <row r="807">
          <cell r="R807" t="str">
            <v>OS: CATERING SERVICES(REFRESHMENTS)</v>
          </cell>
          <cell r="S807">
            <v>5000</v>
          </cell>
          <cell r="T807">
            <v>0</v>
          </cell>
          <cell r="U807">
            <v>0</v>
          </cell>
          <cell r="V807">
            <v>0</v>
          </cell>
          <cell r="W807">
            <v>5000</v>
          </cell>
          <cell r="X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5000</v>
          </cell>
          <cell r="AF807">
            <v>1.047</v>
          </cell>
          <cell r="AG807">
            <v>1.046</v>
          </cell>
          <cell r="AH807">
            <v>1.046</v>
          </cell>
          <cell r="AI807">
            <v>5000</v>
          </cell>
          <cell r="AJ807">
            <v>0</v>
          </cell>
          <cell r="AK807">
            <v>5000</v>
          </cell>
          <cell r="AL807">
            <v>5000</v>
          </cell>
        </row>
        <row r="808">
          <cell r="R808" t="str">
            <v>CONTR: MAINTENANCE OF EQUIPMENT</v>
          </cell>
          <cell r="S808">
            <v>300000</v>
          </cell>
          <cell r="T808">
            <v>0</v>
          </cell>
          <cell r="U808">
            <v>0</v>
          </cell>
          <cell r="V808">
            <v>0</v>
          </cell>
          <cell r="W808">
            <v>300000</v>
          </cell>
          <cell r="X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200000</v>
          </cell>
          <cell r="AF808">
            <v>1.047</v>
          </cell>
          <cell r="AG808">
            <v>1.046</v>
          </cell>
          <cell r="AH808">
            <v>1.046</v>
          </cell>
          <cell r="AI808">
            <v>300000</v>
          </cell>
          <cell r="AJ808">
            <v>-100000</v>
          </cell>
          <cell r="AK808">
            <v>300000</v>
          </cell>
          <cell r="AL808">
            <v>314100</v>
          </cell>
        </row>
        <row r="809">
          <cell r="R809" t="str">
            <v>CONTR: MAINTENANCE OF EQUIPMENT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1.047</v>
          </cell>
          <cell r="AG809">
            <v>1.046</v>
          </cell>
          <cell r="AH809">
            <v>1.046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</row>
        <row r="810">
          <cell r="R810" t="str">
            <v>OC: STREET LIGHTING MANGAUNG</v>
          </cell>
          <cell r="S810">
            <v>36045727</v>
          </cell>
          <cell r="T810">
            <v>3994588.56</v>
          </cell>
          <cell r="U810">
            <v>4055184.4</v>
          </cell>
          <cell r="V810">
            <v>15829489.51</v>
          </cell>
          <cell r="W810">
            <v>20216237.49</v>
          </cell>
          <cell r="X810">
            <v>18810815.829999994</v>
          </cell>
          <cell r="Z810">
            <v>43.91</v>
          </cell>
          <cell r="AA810">
            <v>19884673.91</v>
          </cell>
          <cell r="AB810">
            <v>4971168.4775</v>
          </cell>
          <cell r="AC810">
            <v>59654021.730000004</v>
          </cell>
          <cell r="AD810">
            <v>0</v>
          </cell>
          <cell r="AE810">
            <v>36045727</v>
          </cell>
          <cell r="AF810">
            <v>1.047</v>
          </cell>
          <cell r="AG810">
            <v>1.046</v>
          </cell>
          <cell r="AH810">
            <v>1.046</v>
          </cell>
          <cell r="AI810">
            <v>36045727</v>
          </cell>
          <cell r="AJ810">
            <v>0</v>
          </cell>
          <cell r="AK810">
            <v>36045727</v>
          </cell>
          <cell r="AL810">
            <v>37739876.169</v>
          </cell>
        </row>
        <row r="811">
          <cell r="R811" t="str">
            <v>OC: ASSETS LESS THAN CAP THRESHOLD(TOOL</v>
          </cell>
          <cell r="S811">
            <v>1500000</v>
          </cell>
          <cell r="T811">
            <v>0</v>
          </cell>
          <cell r="U811">
            <v>0</v>
          </cell>
          <cell r="V811">
            <v>0</v>
          </cell>
          <cell r="W811">
            <v>1500000</v>
          </cell>
          <cell r="X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1500000</v>
          </cell>
          <cell r="AF811">
            <v>1.047</v>
          </cell>
          <cell r="AG811">
            <v>1.046</v>
          </cell>
          <cell r="AH811">
            <v>1.046</v>
          </cell>
          <cell r="AI811">
            <v>1500000</v>
          </cell>
          <cell r="AJ811">
            <v>0</v>
          </cell>
          <cell r="AK811">
            <v>1000000</v>
          </cell>
          <cell r="AL811">
            <v>1000000</v>
          </cell>
        </row>
        <row r="812">
          <cell r="R812" t="str">
            <v>OC: REG FEES NATIONAL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1.047</v>
          </cell>
          <cell r="AG812">
            <v>1.046</v>
          </cell>
          <cell r="AH812">
            <v>1.046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</row>
        <row r="813">
          <cell r="R813" t="str">
            <v>OC: SKILLS DEVELOPMENT FUND LEVY</v>
          </cell>
          <cell r="S813">
            <v>0</v>
          </cell>
          <cell r="T813">
            <v>64645.63</v>
          </cell>
          <cell r="U813">
            <v>0</v>
          </cell>
          <cell r="V813">
            <v>274466.91</v>
          </cell>
          <cell r="W813">
            <v>-274466.91</v>
          </cell>
          <cell r="X813">
            <v>0</v>
          </cell>
          <cell r="Z813">
            <v>0</v>
          </cell>
          <cell r="AA813">
            <v>274466.91</v>
          </cell>
          <cell r="AB813">
            <v>68616.7275</v>
          </cell>
          <cell r="AC813">
            <v>823400.73</v>
          </cell>
          <cell r="AD813">
            <v>0</v>
          </cell>
          <cell r="AE813">
            <v>0</v>
          </cell>
          <cell r="AF813">
            <v>1.047</v>
          </cell>
          <cell r="AG813">
            <v>1.046</v>
          </cell>
          <cell r="AH813">
            <v>1.046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</row>
        <row r="814">
          <cell r="R814" t="str">
            <v>OC: T&amp;S DOM PUB TRP - AIR TRANSPORT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1.047</v>
          </cell>
          <cell r="AG814">
            <v>1.046</v>
          </cell>
          <cell r="AH814">
            <v>1.046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</row>
        <row r="815">
          <cell r="R815" t="str">
            <v>OC: UNIFORM &amp; PROTECTIVE CLOTHING</v>
          </cell>
          <cell r="S815">
            <v>2382058</v>
          </cell>
          <cell r="T815">
            <v>0</v>
          </cell>
          <cell r="U815">
            <v>14539.52</v>
          </cell>
          <cell r="V815">
            <v>22012.1</v>
          </cell>
          <cell r="W815">
            <v>2360045.9</v>
          </cell>
          <cell r="X815">
            <v>0</v>
          </cell>
          <cell r="Z815">
            <v>0.92</v>
          </cell>
          <cell r="AA815">
            <v>36551.619999999995</v>
          </cell>
          <cell r="AB815">
            <v>9137.904999999999</v>
          </cell>
          <cell r="AC815">
            <v>109654.85999999999</v>
          </cell>
          <cell r="AD815">
            <v>0</v>
          </cell>
          <cell r="AE815">
            <v>2382058</v>
          </cell>
          <cell r="AF815">
            <v>1.047</v>
          </cell>
          <cell r="AG815">
            <v>1.046</v>
          </cell>
          <cell r="AH815">
            <v>1.046</v>
          </cell>
          <cell r="AI815">
            <v>2382058</v>
          </cell>
          <cell r="AJ815">
            <v>0</v>
          </cell>
          <cell r="AK815">
            <v>2382058</v>
          </cell>
          <cell r="AL815">
            <v>2494014.726</v>
          </cell>
        </row>
        <row r="816">
          <cell r="R816" t="str">
            <v>INVENTORY - MATERIALS &amp; SUPPLIES(PRINT&amp;</v>
          </cell>
          <cell r="S816">
            <v>50000</v>
          </cell>
          <cell r="T816">
            <v>255</v>
          </cell>
          <cell r="U816">
            <v>0</v>
          </cell>
          <cell r="V816">
            <v>5636.11</v>
          </cell>
          <cell r="W816">
            <v>44363.89</v>
          </cell>
          <cell r="X816">
            <v>0</v>
          </cell>
          <cell r="Z816">
            <v>11.27</v>
          </cell>
          <cell r="AA816">
            <v>5636.11</v>
          </cell>
          <cell r="AB816">
            <v>1409.0275</v>
          </cell>
          <cell r="AC816">
            <v>16908.329999999998</v>
          </cell>
          <cell r="AD816">
            <v>0</v>
          </cell>
          <cell r="AE816">
            <v>50000</v>
          </cell>
          <cell r="AF816">
            <v>1.047</v>
          </cell>
          <cell r="AG816">
            <v>1.046</v>
          </cell>
          <cell r="AH816">
            <v>1.046</v>
          </cell>
          <cell r="AI816">
            <v>50000</v>
          </cell>
          <cell r="AJ816">
            <v>0</v>
          </cell>
          <cell r="AK816">
            <v>50000</v>
          </cell>
          <cell r="AL816">
            <v>52350</v>
          </cell>
        </row>
        <row r="817">
          <cell r="R817" t="str">
            <v>INVENTORY - MATERIALS &amp; SUPPLIES(R&amp;M )</v>
          </cell>
          <cell r="S817">
            <v>16394928</v>
          </cell>
          <cell r="T817">
            <v>2440026.26</v>
          </cell>
          <cell r="U817">
            <v>2140418.84</v>
          </cell>
          <cell r="V817">
            <v>5540039.74</v>
          </cell>
          <cell r="W817">
            <v>10854888.26</v>
          </cell>
          <cell r="X817">
            <v>693384</v>
          </cell>
          <cell r="Z817">
            <v>33.79</v>
          </cell>
          <cell r="AA817">
            <v>7680458.58</v>
          </cell>
          <cell r="AB817">
            <v>1920114.645</v>
          </cell>
          <cell r="AC817">
            <v>23041375.740000002</v>
          </cell>
          <cell r="AD817">
            <v>6646447.740000002</v>
          </cell>
          <cell r="AE817">
            <v>21541375.740000002</v>
          </cell>
          <cell r="AF817">
            <v>1.047</v>
          </cell>
          <cell r="AG817">
            <v>1.046</v>
          </cell>
          <cell r="AH817">
            <v>1.046</v>
          </cell>
          <cell r="AI817">
            <v>23041375.740000002</v>
          </cell>
          <cell r="AJ817">
            <v>-1500000</v>
          </cell>
          <cell r="AK817">
            <v>21541375.740000002</v>
          </cell>
          <cell r="AL817">
            <v>21541375.740000002</v>
          </cell>
        </row>
        <row r="818">
          <cell r="R818" t="str">
            <v>INVENTORY - MATERIALS &amp; SUPPLIES(R&amp;M)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1.047</v>
          </cell>
          <cell r="AG818">
            <v>1.046</v>
          </cell>
          <cell r="AH818">
            <v>1.046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</row>
        <row r="819">
          <cell r="R819" t="str">
            <v>INVENTORY - MATERIALS &amp; SUPPLIES(STOCK &amp;</v>
          </cell>
          <cell r="S819">
            <v>16000</v>
          </cell>
          <cell r="T819">
            <v>0</v>
          </cell>
          <cell r="U819">
            <v>0</v>
          </cell>
          <cell r="V819">
            <v>178</v>
          </cell>
          <cell r="W819">
            <v>15822</v>
          </cell>
          <cell r="X819">
            <v>0</v>
          </cell>
          <cell r="Z819">
            <v>1.11</v>
          </cell>
          <cell r="AA819">
            <v>178</v>
          </cell>
          <cell r="AB819">
            <v>44.5</v>
          </cell>
          <cell r="AC819">
            <v>534</v>
          </cell>
          <cell r="AD819">
            <v>0</v>
          </cell>
          <cell r="AE819">
            <v>16000</v>
          </cell>
          <cell r="AF819">
            <v>1.047</v>
          </cell>
          <cell r="AG819">
            <v>1.046</v>
          </cell>
          <cell r="AH819">
            <v>1.046</v>
          </cell>
          <cell r="AI819">
            <v>16000</v>
          </cell>
          <cell r="AJ819">
            <v>0</v>
          </cell>
          <cell r="AK819">
            <v>16000</v>
          </cell>
          <cell r="AL819">
            <v>16752</v>
          </cell>
        </row>
        <row r="820">
          <cell r="R820" t="str">
            <v>DEPRECIATION FURNITURE &amp; OFFICE EQUIPM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1.047</v>
          </cell>
          <cell r="AG820">
            <v>1.046</v>
          </cell>
          <cell r="AH820">
            <v>1.046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</row>
        <row r="821">
          <cell r="R821" t="str">
            <v>DEPRECIATION  TRANSPORT ASSETS</v>
          </cell>
          <cell r="S821">
            <v>5623129</v>
          </cell>
          <cell r="T821">
            <v>565249.73</v>
          </cell>
          <cell r="U821">
            <v>0</v>
          </cell>
          <cell r="V821">
            <v>2048176.8</v>
          </cell>
          <cell r="W821">
            <v>3574952.2</v>
          </cell>
          <cell r="X821">
            <v>0</v>
          </cell>
          <cell r="Z821">
            <v>36.42</v>
          </cell>
          <cell r="AA821">
            <v>2048176.8</v>
          </cell>
          <cell r="AB821">
            <v>512044.2</v>
          </cell>
          <cell r="AC821">
            <v>6144530.4</v>
          </cell>
          <cell r="AD821">
            <v>0</v>
          </cell>
          <cell r="AE821">
            <v>5623129</v>
          </cell>
          <cell r="AF821">
            <v>1.047</v>
          </cell>
          <cell r="AG821">
            <v>1.046</v>
          </cell>
          <cell r="AH821">
            <v>1.046</v>
          </cell>
          <cell r="AI821">
            <v>5623129</v>
          </cell>
          <cell r="AJ821">
            <v>0</v>
          </cell>
          <cell r="AK821">
            <v>5623129</v>
          </cell>
          <cell r="AL821">
            <v>5623129</v>
          </cell>
        </row>
        <row r="822">
          <cell r="R822" t="str">
            <v>REMEDIAL WORK 132KV SOUTHERN  LINES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1.047</v>
          </cell>
          <cell r="AG822">
            <v>1.046</v>
          </cell>
          <cell r="AH822">
            <v>1.046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</row>
        <row r="823">
          <cell r="R823" t="str">
            <v>REMEDIAL WORK 132KV SOUTHERN  LINES</v>
          </cell>
          <cell r="S823">
            <v>9000000</v>
          </cell>
          <cell r="T823">
            <v>0</v>
          </cell>
          <cell r="U823">
            <v>7835046.12</v>
          </cell>
          <cell r="V823">
            <v>0</v>
          </cell>
          <cell r="W823">
            <v>9000000</v>
          </cell>
          <cell r="X823">
            <v>7835046.12</v>
          </cell>
          <cell r="Z823">
            <v>0</v>
          </cell>
          <cell r="AA823">
            <v>7835046.12</v>
          </cell>
          <cell r="AB823">
            <v>1958761.53</v>
          </cell>
          <cell r="AC823">
            <v>23505138.36</v>
          </cell>
          <cell r="AD823">
            <v>6000000</v>
          </cell>
          <cell r="AE823">
            <v>9000000</v>
          </cell>
          <cell r="AF823">
            <v>1.047</v>
          </cell>
          <cell r="AG823">
            <v>1.046</v>
          </cell>
          <cell r="AH823">
            <v>1.046</v>
          </cell>
          <cell r="AI823">
            <v>15000000</v>
          </cell>
          <cell r="AJ823">
            <v>-6000000</v>
          </cell>
          <cell r="AK823">
            <v>10000000</v>
          </cell>
          <cell r="AL823">
            <v>10000000</v>
          </cell>
        </row>
        <row r="824">
          <cell r="R824" t="str">
            <v>REFURBISHMENT OF HIGH MAST LIGHTS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1.047</v>
          </cell>
          <cell r="AG824">
            <v>1.046</v>
          </cell>
          <cell r="AH824">
            <v>1.046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</row>
        <row r="825">
          <cell r="R825" t="str">
            <v>REP LOW VOLT DECREPIT 2/4/8 WAY BOXES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1.047</v>
          </cell>
          <cell r="AG825">
            <v>1.046</v>
          </cell>
          <cell r="AH825">
            <v>1.046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</row>
        <row r="826">
          <cell r="R826" t="str">
            <v>REP BRITTLE OVERHEAD CONNECTIONS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1.047</v>
          </cell>
          <cell r="AG826">
            <v>1.046</v>
          </cell>
          <cell r="AH826">
            <v>1.046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</row>
        <row r="827">
          <cell r="R827" t="str">
            <v>SHIFTING OF CONNECTION AND REPLACEMENT S</v>
          </cell>
          <cell r="S827">
            <v>1005275</v>
          </cell>
          <cell r="T827">
            <v>105585.35</v>
          </cell>
          <cell r="U827">
            <v>261988.86</v>
          </cell>
          <cell r="V827">
            <v>297244.59</v>
          </cell>
          <cell r="W827">
            <v>708030.41</v>
          </cell>
          <cell r="X827">
            <v>705841.36</v>
          </cell>
          <cell r="Z827">
            <v>29.56</v>
          </cell>
          <cell r="AA827">
            <v>559233.45</v>
          </cell>
          <cell r="AB827">
            <v>139808.3625</v>
          </cell>
          <cell r="AC827">
            <v>1677700.3499999999</v>
          </cell>
          <cell r="AD827">
            <v>672425.3499999999</v>
          </cell>
          <cell r="AE827">
            <v>1005275</v>
          </cell>
          <cell r="AF827">
            <v>1.047</v>
          </cell>
          <cell r="AG827">
            <v>1.046</v>
          </cell>
          <cell r="AH827">
            <v>1.046</v>
          </cell>
          <cell r="AI827">
            <v>1677700.3499999999</v>
          </cell>
          <cell r="AJ827">
            <v>-672425.3499999999</v>
          </cell>
          <cell r="AK827">
            <v>1005275</v>
          </cell>
          <cell r="AL827">
            <v>1005275</v>
          </cell>
        </row>
        <row r="828">
          <cell r="R828" t="str">
            <v>REFURBISHMENT OF HIGH MAST LIGHTS</v>
          </cell>
          <cell r="S828">
            <v>7029525</v>
          </cell>
          <cell r="T828">
            <v>5151572.6</v>
          </cell>
          <cell r="U828">
            <v>0</v>
          </cell>
          <cell r="V828">
            <v>5824685.4</v>
          </cell>
          <cell r="W828">
            <v>1204839.6</v>
          </cell>
          <cell r="X828">
            <v>6054540.1</v>
          </cell>
          <cell r="Z828">
            <v>82.86</v>
          </cell>
          <cell r="AA828">
            <v>5824685.4</v>
          </cell>
          <cell r="AB828">
            <v>1456171.35</v>
          </cell>
          <cell r="AC828">
            <v>17474056.200000003</v>
          </cell>
          <cell r="AD828">
            <v>4619845.800000001</v>
          </cell>
          <cell r="AE828">
            <v>7029525</v>
          </cell>
          <cell r="AF828">
            <v>1.047</v>
          </cell>
          <cell r="AG828">
            <v>1.046</v>
          </cell>
          <cell r="AH828">
            <v>1.046</v>
          </cell>
          <cell r="AI828">
            <v>11649370.8</v>
          </cell>
          <cell r="AJ828">
            <v>-4619845.800000001</v>
          </cell>
          <cell r="AK828">
            <v>7029525</v>
          </cell>
          <cell r="AL828">
            <v>7029525</v>
          </cell>
        </row>
        <row r="829">
          <cell r="R829" t="str">
            <v>REP LOW VOLT DECREPIT 2/4/8 WAY BOXES</v>
          </cell>
          <cell r="S829">
            <v>800000</v>
          </cell>
          <cell r="T829">
            <v>16560</v>
          </cell>
          <cell r="U829">
            <v>0</v>
          </cell>
          <cell r="V829">
            <v>39011.25</v>
          </cell>
          <cell r="W829">
            <v>760988.75</v>
          </cell>
          <cell r="X829">
            <v>0</v>
          </cell>
          <cell r="Z829">
            <v>4.87</v>
          </cell>
          <cell r="AA829">
            <v>39011.25</v>
          </cell>
          <cell r="AB829">
            <v>9752.8125</v>
          </cell>
          <cell r="AC829">
            <v>117033.75</v>
          </cell>
          <cell r="AD829">
            <v>78022.5</v>
          </cell>
          <cell r="AE829">
            <v>800000</v>
          </cell>
          <cell r="AF829">
            <v>1.047</v>
          </cell>
          <cell r="AG829">
            <v>1.046</v>
          </cell>
          <cell r="AH829">
            <v>1.046</v>
          </cell>
          <cell r="AI829">
            <v>878022.5</v>
          </cell>
          <cell r="AJ829">
            <v>-78022.5</v>
          </cell>
          <cell r="AK829">
            <v>800000</v>
          </cell>
          <cell r="AL829">
            <v>800000</v>
          </cell>
        </row>
        <row r="830">
          <cell r="R830" t="str">
            <v>REP BRITTLE OVERHEAD CONNECTIONS</v>
          </cell>
          <cell r="S830">
            <v>1000000</v>
          </cell>
          <cell r="T830">
            <v>0</v>
          </cell>
          <cell r="U830">
            <v>0</v>
          </cell>
          <cell r="V830">
            <v>0</v>
          </cell>
          <cell r="W830">
            <v>1000000</v>
          </cell>
          <cell r="X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1000000</v>
          </cell>
          <cell r="AF830">
            <v>1.047</v>
          </cell>
          <cell r="AG830">
            <v>1.046</v>
          </cell>
          <cell r="AH830">
            <v>1.046</v>
          </cell>
          <cell r="AI830">
            <v>1000000</v>
          </cell>
          <cell r="AJ830">
            <v>0</v>
          </cell>
          <cell r="AK830">
            <v>1000000</v>
          </cell>
          <cell r="AL830">
            <v>1000000</v>
          </cell>
        </row>
        <row r="831">
          <cell r="R831" t="str">
            <v>MS: SAL &amp; ALL: BASIC SALARY &amp; WAGES</v>
          </cell>
          <cell r="S831">
            <v>20503231</v>
          </cell>
          <cell r="T831">
            <v>1700626.95</v>
          </cell>
          <cell r="U831">
            <v>0</v>
          </cell>
          <cell r="V831">
            <v>6901602.73</v>
          </cell>
          <cell r="W831">
            <v>13601628.27</v>
          </cell>
          <cell r="X831">
            <v>0</v>
          </cell>
          <cell r="Z831">
            <v>33.66</v>
          </cell>
          <cell r="AA831">
            <v>6901602.73</v>
          </cell>
          <cell r="AB831">
            <v>1725400.6825</v>
          </cell>
          <cell r="AC831">
            <v>20704808.19</v>
          </cell>
          <cell r="AD831">
            <v>0</v>
          </cell>
          <cell r="AE831">
            <v>20503231</v>
          </cell>
          <cell r="AF831">
            <v>1.053</v>
          </cell>
          <cell r="AG831">
            <v>1.049</v>
          </cell>
          <cell r="AH831">
            <v>1.047</v>
          </cell>
          <cell r="AI831">
            <v>20503231</v>
          </cell>
          <cell r="AJ831">
            <v>0</v>
          </cell>
          <cell r="AK831">
            <v>20503231</v>
          </cell>
          <cell r="AL831">
            <v>19825480.436596338</v>
          </cell>
        </row>
        <row r="832">
          <cell r="R832" t="str">
            <v>MS: ALL - CELLULAR &amp; TELEPHONE</v>
          </cell>
          <cell r="S832">
            <v>88556</v>
          </cell>
          <cell r="T832">
            <v>8360</v>
          </cell>
          <cell r="U832">
            <v>0</v>
          </cell>
          <cell r="V832">
            <v>33440</v>
          </cell>
          <cell r="W832">
            <v>55116</v>
          </cell>
          <cell r="X832">
            <v>0</v>
          </cell>
          <cell r="Z832">
            <v>37.76</v>
          </cell>
          <cell r="AA832">
            <v>33440</v>
          </cell>
          <cell r="AB832">
            <v>8360</v>
          </cell>
          <cell r="AC832">
            <v>100320</v>
          </cell>
          <cell r="AD832">
            <v>0</v>
          </cell>
          <cell r="AE832">
            <v>88556</v>
          </cell>
          <cell r="AF832">
            <v>1.053</v>
          </cell>
          <cell r="AG832">
            <v>1.049</v>
          </cell>
          <cell r="AH832">
            <v>1.047</v>
          </cell>
          <cell r="AI832">
            <v>88556</v>
          </cell>
          <cell r="AJ832">
            <v>0</v>
          </cell>
          <cell r="AK832">
            <v>88556</v>
          </cell>
          <cell r="AL832">
            <v>91576.47877206774</v>
          </cell>
        </row>
        <row r="833">
          <cell r="R833" t="str">
            <v>MS: HB &amp; INC: HOUSING BENEFITS</v>
          </cell>
          <cell r="S833">
            <v>1018893</v>
          </cell>
          <cell r="T833">
            <v>7082.39</v>
          </cell>
          <cell r="U833">
            <v>0</v>
          </cell>
          <cell r="V833">
            <v>28329.56</v>
          </cell>
          <cell r="W833">
            <v>990563.44</v>
          </cell>
          <cell r="X833">
            <v>0</v>
          </cell>
          <cell r="Z833">
            <v>2.78</v>
          </cell>
          <cell r="AA833">
            <v>28329.56</v>
          </cell>
          <cell r="AB833">
            <v>7082.39</v>
          </cell>
          <cell r="AC833">
            <v>84988.68000000001</v>
          </cell>
          <cell r="AD833">
            <v>0</v>
          </cell>
          <cell r="AE833">
            <v>1018893</v>
          </cell>
          <cell r="AF833">
            <v>1.053</v>
          </cell>
          <cell r="AG833">
            <v>1.049</v>
          </cell>
          <cell r="AH833">
            <v>1.047</v>
          </cell>
          <cell r="AI833">
            <v>1018893</v>
          </cell>
          <cell r="AJ833">
            <v>0</v>
          </cell>
          <cell r="AK833">
            <v>1018893</v>
          </cell>
          <cell r="AL833">
            <v>1001987.0717319698</v>
          </cell>
        </row>
        <row r="834">
          <cell r="R834" t="str">
            <v>MS: ALL - LEAVE PAY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1.047</v>
          </cell>
          <cell r="AG834">
            <v>1.046</v>
          </cell>
          <cell r="AH834">
            <v>1.046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</row>
        <row r="835">
          <cell r="R835" t="str">
            <v>MS: ALL - TRAVEL OR MOTOR VEHICLE (SUBS</v>
          </cell>
          <cell r="S835">
            <v>27849</v>
          </cell>
          <cell r="T835">
            <v>66554.53</v>
          </cell>
          <cell r="U835">
            <v>0</v>
          </cell>
          <cell r="V835">
            <v>294529.63</v>
          </cell>
          <cell r="W835">
            <v>-266680.63</v>
          </cell>
          <cell r="X835">
            <v>0</v>
          </cell>
          <cell r="Z835">
            <v>999.99</v>
          </cell>
          <cell r="AA835">
            <v>294529.63</v>
          </cell>
          <cell r="AB835">
            <v>73632.4075</v>
          </cell>
          <cell r="AC835">
            <v>883588.89</v>
          </cell>
          <cell r="AE835">
            <v>27849</v>
          </cell>
          <cell r="AF835">
            <v>1.053</v>
          </cell>
          <cell r="AG835">
            <v>1.049</v>
          </cell>
          <cell r="AH835">
            <v>1.047</v>
          </cell>
          <cell r="AI835">
            <v>27849</v>
          </cell>
          <cell r="AJ835">
            <v>0</v>
          </cell>
          <cell r="AK835">
            <v>27849</v>
          </cell>
          <cell r="AL835">
            <v>320491.46106136724</v>
          </cell>
        </row>
        <row r="836">
          <cell r="R836" t="str">
            <v>MS: OVERTIME - NON STRUCTURED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E836">
            <v>0</v>
          </cell>
          <cell r="AF836">
            <v>1.047</v>
          </cell>
          <cell r="AG836">
            <v>1.046</v>
          </cell>
          <cell r="AH836">
            <v>1.046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</row>
        <row r="837">
          <cell r="R837" t="str">
            <v>MS: OVERTIME - STRUCTURED</v>
          </cell>
          <cell r="S837">
            <v>3553282</v>
          </cell>
          <cell r="T837">
            <v>415858.42</v>
          </cell>
          <cell r="U837">
            <v>0</v>
          </cell>
          <cell r="V837">
            <v>1472650.75</v>
          </cell>
          <cell r="W837">
            <v>2080631.25</v>
          </cell>
          <cell r="X837">
            <v>0</v>
          </cell>
          <cell r="Z837">
            <v>41.44</v>
          </cell>
          <cell r="AA837">
            <v>1472650.75</v>
          </cell>
          <cell r="AB837">
            <v>368162.6875</v>
          </cell>
          <cell r="AC837">
            <v>4417952.25</v>
          </cell>
          <cell r="AE837">
            <v>3553282</v>
          </cell>
          <cell r="AF837">
            <v>1.053</v>
          </cell>
          <cell r="AG837">
            <v>1.049</v>
          </cell>
          <cell r="AH837">
            <v>1.047</v>
          </cell>
          <cell r="AI837">
            <v>3553282</v>
          </cell>
          <cell r="AJ837">
            <v>0</v>
          </cell>
          <cell r="AK837">
            <v>3553282</v>
          </cell>
          <cell r="AL837">
            <v>2842625.6</v>
          </cell>
        </row>
        <row r="838">
          <cell r="R838" t="str">
            <v>MS: PAYMENTS - SHIFT ADD REMUNERATION</v>
          </cell>
          <cell r="S838">
            <v>300405</v>
          </cell>
          <cell r="T838">
            <v>50928.18</v>
          </cell>
          <cell r="U838">
            <v>0</v>
          </cell>
          <cell r="V838">
            <v>203587.68</v>
          </cell>
          <cell r="W838">
            <v>96817.32</v>
          </cell>
          <cell r="X838">
            <v>0</v>
          </cell>
          <cell r="Z838">
            <v>67.77</v>
          </cell>
          <cell r="AA838">
            <v>203587.68</v>
          </cell>
          <cell r="AB838">
            <v>50896.92</v>
          </cell>
          <cell r="AC838">
            <v>610763.04</v>
          </cell>
          <cell r="AE838">
            <v>300405</v>
          </cell>
          <cell r="AF838">
            <v>1.053</v>
          </cell>
          <cell r="AG838">
            <v>1.049</v>
          </cell>
          <cell r="AH838">
            <v>1.047</v>
          </cell>
          <cell r="AI838">
            <v>300405</v>
          </cell>
          <cell r="AJ838">
            <v>0</v>
          </cell>
          <cell r="AK838">
            <v>300405</v>
          </cell>
          <cell r="AL838">
            <v>316326.46499999997</v>
          </cell>
        </row>
        <row r="839">
          <cell r="R839" t="str">
            <v>MS: OVERTIME - NIGHT SHIFT</v>
          </cell>
          <cell r="S839">
            <v>311031</v>
          </cell>
          <cell r="T839">
            <v>24009.68</v>
          </cell>
          <cell r="U839">
            <v>0</v>
          </cell>
          <cell r="V839">
            <v>85788.32</v>
          </cell>
          <cell r="W839">
            <v>225242.68</v>
          </cell>
          <cell r="X839">
            <v>0</v>
          </cell>
          <cell r="Z839">
            <v>27.58</v>
          </cell>
          <cell r="AA839">
            <v>85788.32</v>
          </cell>
          <cell r="AB839">
            <v>21447.08</v>
          </cell>
          <cell r="AC839">
            <v>257364.96000000002</v>
          </cell>
          <cell r="AE839">
            <v>311031</v>
          </cell>
          <cell r="AF839">
            <v>1.053</v>
          </cell>
          <cell r="AG839">
            <v>1.049</v>
          </cell>
          <cell r="AH839">
            <v>1.047</v>
          </cell>
          <cell r="AI839">
            <v>311031</v>
          </cell>
          <cell r="AJ839">
            <v>0</v>
          </cell>
          <cell r="AK839">
            <v>311031</v>
          </cell>
          <cell r="AL839">
            <v>327515.643</v>
          </cell>
        </row>
        <row r="840">
          <cell r="R840" t="str">
            <v>MS: SRB - ACTING ALLOWANCE</v>
          </cell>
          <cell r="S840">
            <v>0</v>
          </cell>
          <cell r="T840">
            <v>4563</v>
          </cell>
          <cell r="U840">
            <v>0</v>
          </cell>
          <cell r="V840">
            <v>35292</v>
          </cell>
          <cell r="W840">
            <v>-35292</v>
          </cell>
          <cell r="X840">
            <v>0</v>
          </cell>
          <cell r="Z840">
            <v>0</v>
          </cell>
          <cell r="AA840">
            <v>35292</v>
          </cell>
          <cell r="AB840">
            <v>8823</v>
          </cell>
          <cell r="AC840">
            <v>105876</v>
          </cell>
          <cell r="AE840">
            <v>0</v>
          </cell>
          <cell r="AF840">
            <v>1.047</v>
          </cell>
          <cell r="AG840">
            <v>1.046</v>
          </cell>
          <cell r="AH840">
            <v>1.046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</row>
        <row r="841">
          <cell r="R841" t="str">
            <v>MS: SRB - ANNUAL BONUS</v>
          </cell>
          <cell r="S841">
            <v>1708603</v>
          </cell>
          <cell r="T841">
            <v>284576</v>
          </cell>
          <cell r="U841">
            <v>0</v>
          </cell>
          <cell r="V841">
            <v>732898</v>
          </cell>
          <cell r="W841">
            <v>975705</v>
          </cell>
          <cell r="X841">
            <v>0</v>
          </cell>
          <cell r="Z841">
            <v>42.89</v>
          </cell>
          <cell r="AA841">
            <v>732898</v>
          </cell>
          <cell r="AB841">
            <v>183224.5</v>
          </cell>
          <cell r="AC841">
            <v>2198694</v>
          </cell>
          <cell r="AE841">
            <v>1708603</v>
          </cell>
          <cell r="AF841">
            <v>1.053</v>
          </cell>
          <cell r="AG841">
            <v>1.049</v>
          </cell>
          <cell r="AH841">
            <v>1.047</v>
          </cell>
          <cell r="AI841">
            <v>1708603</v>
          </cell>
          <cell r="AJ841">
            <v>0</v>
          </cell>
          <cell r="AK841">
            <v>1708603</v>
          </cell>
          <cell r="AL841">
            <v>1537030.4162587703</v>
          </cell>
        </row>
        <row r="842">
          <cell r="R842" t="str">
            <v>MS: SRB - LONG SERVICE AWARD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E842">
            <v>0</v>
          </cell>
          <cell r="AF842">
            <v>1.047</v>
          </cell>
          <cell r="AG842">
            <v>1.046</v>
          </cell>
          <cell r="AH842">
            <v>1.046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</row>
        <row r="843">
          <cell r="R843" t="str">
            <v>MS: SRB - STANDBY ALLOWANCE</v>
          </cell>
          <cell r="S843">
            <v>1471286</v>
          </cell>
          <cell r="T843">
            <v>152344.28</v>
          </cell>
          <cell r="U843">
            <v>0</v>
          </cell>
          <cell r="V843">
            <v>618689.82</v>
          </cell>
          <cell r="W843">
            <v>852596.18</v>
          </cell>
          <cell r="X843">
            <v>0</v>
          </cell>
          <cell r="Z843">
            <v>42.05</v>
          </cell>
          <cell r="AA843">
            <v>618689.82</v>
          </cell>
          <cell r="AB843">
            <v>154672.455</v>
          </cell>
          <cell r="AC843">
            <v>1856069.46</v>
          </cell>
          <cell r="AE843">
            <v>1471286</v>
          </cell>
          <cell r="AF843">
            <v>1.053</v>
          </cell>
          <cell r="AG843">
            <v>1.049</v>
          </cell>
          <cell r="AH843">
            <v>1.047</v>
          </cell>
          <cell r="AI843">
            <v>1471286</v>
          </cell>
          <cell r="AJ843">
            <v>0</v>
          </cell>
          <cell r="AK843">
            <v>1471286</v>
          </cell>
          <cell r="AL843">
            <v>1549264.1579999998</v>
          </cell>
        </row>
        <row r="844">
          <cell r="R844" t="str">
            <v>MS: SOC CONTR - BARGAINING COUNCIL</v>
          </cell>
          <cell r="S844">
            <v>10881</v>
          </cell>
          <cell r="T844">
            <v>831.6</v>
          </cell>
          <cell r="U844">
            <v>0</v>
          </cell>
          <cell r="V844">
            <v>3369.6</v>
          </cell>
          <cell r="W844">
            <v>7511.4</v>
          </cell>
          <cell r="X844">
            <v>0</v>
          </cell>
          <cell r="Z844">
            <v>30.96</v>
          </cell>
          <cell r="AA844">
            <v>3369.6</v>
          </cell>
          <cell r="AB844">
            <v>842.4</v>
          </cell>
          <cell r="AC844">
            <v>10108.8</v>
          </cell>
          <cell r="AE844">
            <v>10881</v>
          </cell>
          <cell r="AF844">
            <v>1.053</v>
          </cell>
          <cell r="AG844">
            <v>1.049</v>
          </cell>
          <cell r="AH844">
            <v>1.047</v>
          </cell>
          <cell r="AI844">
            <v>10881</v>
          </cell>
          <cell r="AJ844">
            <v>0</v>
          </cell>
          <cell r="AK844">
            <v>10881</v>
          </cell>
          <cell r="AL844">
            <v>10695.573474905626</v>
          </cell>
        </row>
        <row r="845">
          <cell r="R845" t="str">
            <v>MS: SOC CONTR - GROUP LIFE INSURANCE</v>
          </cell>
          <cell r="S845">
            <v>348555</v>
          </cell>
          <cell r="T845">
            <v>18631.76</v>
          </cell>
          <cell r="U845">
            <v>0</v>
          </cell>
          <cell r="V845">
            <v>74760.21</v>
          </cell>
          <cell r="W845">
            <v>273794.79</v>
          </cell>
          <cell r="X845">
            <v>0</v>
          </cell>
          <cell r="Z845">
            <v>21.44</v>
          </cell>
          <cell r="AA845">
            <v>74760.21</v>
          </cell>
          <cell r="AB845">
            <v>18690.0525</v>
          </cell>
          <cell r="AC845">
            <v>224280.63</v>
          </cell>
          <cell r="AE845">
            <v>348555</v>
          </cell>
          <cell r="AF845">
            <v>1.053</v>
          </cell>
          <cell r="AG845">
            <v>1.049</v>
          </cell>
          <cell r="AH845">
            <v>1.047</v>
          </cell>
          <cell r="AI845">
            <v>348555</v>
          </cell>
          <cell r="AJ845">
            <v>0</v>
          </cell>
          <cell r="AK845">
            <v>348555</v>
          </cell>
          <cell r="AL845">
            <v>2436684.2488301527</v>
          </cell>
        </row>
        <row r="846">
          <cell r="R846" t="str">
            <v>MS: SOC CONTR - MEDICAL</v>
          </cell>
          <cell r="S846">
            <v>5042248</v>
          </cell>
          <cell r="T846">
            <v>229465.2</v>
          </cell>
          <cell r="U846">
            <v>0</v>
          </cell>
          <cell r="V846">
            <v>928037.4</v>
          </cell>
          <cell r="W846">
            <v>4114210.6</v>
          </cell>
          <cell r="X846">
            <v>0</v>
          </cell>
          <cell r="Z846">
            <v>18.4</v>
          </cell>
          <cell r="AA846">
            <v>928037.4</v>
          </cell>
          <cell r="AB846">
            <v>232009.35</v>
          </cell>
          <cell r="AC846">
            <v>2784112.2</v>
          </cell>
          <cell r="AE846">
            <v>5042248</v>
          </cell>
          <cell r="AF846">
            <v>1.053</v>
          </cell>
          <cell r="AG846">
            <v>1.049</v>
          </cell>
          <cell r="AH846">
            <v>1.047</v>
          </cell>
          <cell r="AI846">
            <v>5042248</v>
          </cell>
          <cell r="AJ846">
            <v>0</v>
          </cell>
          <cell r="AK846">
            <v>5042248</v>
          </cell>
          <cell r="AL846">
            <v>4958586.70267153</v>
          </cell>
        </row>
        <row r="847">
          <cell r="R847" t="str">
            <v>MS: SOC CONTR - PENSION</v>
          </cell>
          <cell r="S847">
            <v>3704934</v>
          </cell>
          <cell r="T847">
            <v>312325.82</v>
          </cell>
          <cell r="U847">
            <v>0</v>
          </cell>
          <cell r="V847">
            <v>1259243.8</v>
          </cell>
          <cell r="W847">
            <v>2445690.2</v>
          </cell>
          <cell r="X847">
            <v>0</v>
          </cell>
          <cell r="Z847">
            <v>33.98</v>
          </cell>
          <cell r="AA847">
            <v>1259243.8</v>
          </cell>
          <cell r="AB847">
            <v>314810.95</v>
          </cell>
          <cell r="AC847">
            <v>3777731.4000000004</v>
          </cell>
          <cell r="AE847">
            <v>3704934</v>
          </cell>
          <cell r="AF847">
            <v>1.053</v>
          </cell>
          <cell r="AG847">
            <v>1.049</v>
          </cell>
          <cell r="AH847">
            <v>1.047</v>
          </cell>
          <cell r="AI847">
            <v>3704934</v>
          </cell>
          <cell r="AJ847">
            <v>0</v>
          </cell>
          <cell r="AK847">
            <v>3704934</v>
          </cell>
          <cell r="AL847">
            <v>3582464.314892964</v>
          </cell>
        </row>
        <row r="848">
          <cell r="R848" t="str">
            <v>MS: SOC CONTR - UNEMPLOYMENT INSUR FUND</v>
          </cell>
          <cell r="S848">
            <v>187107</v>
          </cell>
          <cell r="T848">
            <v>13638.24</v>
          </cell>
          <cell r="U848">
            <v>0</v>
          </cell>
          <cell r="V848">
            <v>55261.44</v>
          </cell>
          <cell r="W848">
            <v>131845.56</v>
          </cell>
          <cell r="X848">
            <v>0</v>
          </cell>
          <cell r="Z848">
            <v>29.53</v>
          </cell>
          <cell r="AA848">
            <v>55261.44</v>
          </cell>
          <cell r="AB848">
            <v>13815.36</v>
          </cell>
          <cell r="AC848">
            <v>165784.32</v>
          </cell>
          <cell r="AE848">
            <v>187107</v>
          </cell>
          <cell r="AF848">
            <v>1.053</v>
          </cell>
          <cell r="AG848">
            <v>1.049</v>
          </cell>
          <cell r="AH848">
            <v>1.047</v>
          </cell>
          <cell r="AI848">
            <v>187107</v>
          </cell>
          <cell r="AJ848">
            <v>0</v>
          </cell>
          <cell r="AK848">
            <v>187107</v>
          </cell>
          <cell r="AL848">
            <v>175407.4049884525</v>
          </cell>
        </row>
        <row r="849">
          <cell r="R849" t="str">
            <v>OS: CATERING SERVICES(REFRESHMENTS)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1.047</v>
          </cell>
          <cell r="AG849">
            <v>1.046</v>
          </cell>
          <cell r="AH849">
            <v>1.046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</row>
        <row r="850">
          <cell r="R850" t="str">
            <v>CONTR: MAINTENANCE OF EQUIPMENT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1.047</v>
          </cell>
          <cell r="AG850">
            <v>1.046</v>
          </cell>
          <cell r="AH850">
            <v>1.046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</row>
        <row r="851">
          <cell r="R851" t="str">
            <v>OC: ASSETS LESS THAN CAP THRESHOLD(TOOL</v>
          </cell>
          <cell r="S851">
            <v>12500</v>
          </cell>
          <cell r="T851">
            <v>0</v>
          </cell>
          <cell r="U851">
            <v>0</v>
          </cell>
          <cell r="V851">
            <v>0</v>
          </cell>
          <cell r="W851">
            <v>12500</v>
          </cell>
          <cell r="X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737500</v>
          </cell>
          <cell r="AE851">
            <v>750000</v>
          </cell>
          <cell r="AF851">
            <v>1.047</v>
          </cell>
          <cell r="AG851">
            <v>1.046</v>
          </cell>
          <cell r="AH851">
            <v>1.046</v>
          </cell>
          <cell r="AI851">
            <v>750000</v>
          </cell>
          <cell r="AJ851">
            <v>0</v>
          </cell>
          <cell r="AK851">
            <v>40000</v>
          </cell>
          <cell r="AL851">
            <v>40000</v>
          </cell>
        </row>
        <row r="852">
          <cell r="R852" t="str">
            <v>OC: SKILLS DEVELOPMENT FUND LEVY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1.047</v>
          </cell>
          <cell r="AG852">
            <v>1.046</v>
          </cell>
          <cell r="AH852">
            <v>1.046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</row>
        <row r="853">
          <cell r="R853" t="str">
            <v>OC: T&amp;S DOM - ACCOMMODATION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1.047</v>
          </cell>
          <cell r="AG853">
            <v>1.046</v>
          </cell>
          <cell r="AH853">
            <v>1.046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</row>
        <row r="854">
          <cell r="R854" t="str">
            <v>OC: T&amp;S DOM - DAILY ALLOWANCE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1.047</v>
          </cell>
          <cell r="AG854">
            <v>1.046</v>
          </cell>
          <cell r="AH854">
            <v>1.046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</row>
        <row r="855">
          <cell r="R855" t="str">
            <v>OC: T&amp;S DOM TRP - WITHOUT OPR CAR RENTAL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1.047</v>
          </cell>
          <cell r="AG855">
            <v>1.046</v>
          </cell>
          <cell r="AH855">
            <v>1.046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</row>
        <row r="856">
          <cell r="R856" t="str">
            <v>OC: T&amp;S DOM PUB TRP - AIR TRANSPORT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1.047</v>
          </cell>
          <cell r="AG856">
            <v>1.046</v>
          </cell>
          <cell r="AH856">
            <v>1.046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</row>
        <row r="857">
          <cell r="R857" t="str">
            <v>OC: UNIFORM &amp; PROTECTIVE CLOTHING</v>
          </cell>
          <cell r="S857">
            <v>80357</v>
          </cell>
          <cell r="T857">
            <v>2145</v>
          </cell>
          <cell r="U857">
            <v>0</v>
          </cell>
          <cell r="V857">
            <v>2145</v>
          </cell>
          <cell r="W857">
            <v>78212</v>
          </cell>
          <cell r="X857">
            <v>0</v>
          </cell>
          <cell r="Z857">
            <v>2.66</v>
          </cell>
          <cell r="AA857">
            <v>2145</v>
          </cell>
          <cell r="AB857">
            <v>536.25</v>
          </cell>
          <cell r="AC857">
            <v>6435</v>
          </cell>
          <cell r="AD857">
            <v>919643</v>
          </cell>
          <cell r="AE857">
            <v>1000000</v>
          </cell>
          <cell r="AF857">
            <v>1.047</v>
          </cell>
          <cell r="AG857">
            <v>1.046</v>
          </cell>
          <cell r="AH857">
            <v>1.046</v>
          </cell>
          <cell r="AI857">
            <v>1000000</v>
          </cell>
          <cell r="AJ857">
            <v>0</v>
          </cell>
          <cell r="AK857">
            <v>500000</v>
          </cell>
          <cell r="AL857">
            <v>500000</v>
          </cell>
        </row>
        <row r="858">
          <cell r="R858" t="str">
            <v>INVENTORY - MATERIALS &amp; SUPPLIES(PRINT&amp;</v>
          </cell>
          <cell r="S858">
            <v>20000</v>
          </cell>
          <cell r="T858">
            <v>0</v>
          </cell>
          <cell r="U858">
            <v>0</v>
          </cell>
          <cell r="V858">
            <v>356.4</v>
          </cell>
          <cell r="W858">
            <v>19643.6</v>
          </cell>
          <cell r="X858">
            <v>0</v>
          </cell>
          <cell r="Z858">
            <v>1.78</v>
          </cell>
          <cell r="AA858">
            <v>356.4</v>
          </cell>
          <cell r="AB858">
            <v>89.1</v>
          </cell>
          <cell r="AC858">
            <v>1069.1999999999998</v>
          </cell>
          <cell r="AD858">
            <v>0</v>
          </cell>
          <cell r="AE858">
            <v>20000</v>
          </cell>
          <cell r="AF858">
            <v>1.047</v>
          </cell>
          <cell r="AG858">
            <v>1.046</v>
          </cell>
          <cell r="AH858">
            <v>1.046</v>
          </cell>
          <cell r="AI858">
            <v>20000</v>
          </cell>
          <cell r="AJ858">
            <v>0</v>
          </cell>
          <cell r="AK858">
            <v>20000</v>
          </cell>
          <cell r="AL858">
            <v>20940</v>
          </cell>
        </row>
        <row r="859">
          <cell r="R859" t="str">
            <v>INVENTORY - MATERIALS &amp; SUPPLIES(PRINT&amp;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1.047</v>
          </cell>
          <cell r="AG859">
            <v>1.046</v>
          </cell>
          <cell r="AH859">
            <v>1.046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</row>
        <row r="860">
          <cell r="R860" t="str">
            <v>INVENTORY - MATERIALS &amp; SUPPLIES(R&amp;M)</v>
          </cell>
          <cell r="S860">
            <v>2897329</v>
          </cell>
          <cell r="T860">
            <v>385832.58</v>
          </cell>
          <cell r="U860">
            <v>613696.32</v>
          </cell>
          <cell r="V860">
            <v>741699.59</v>
          </cell>
          <cell r="W860">
            <v>2155629.41</v>
          </cell>
          <cell r="X860">
            <v>643606.8699999999</v>
          </cell>
          <cell r="Z860">
            <v>25.59</v>
          </cell>
          <cell r="AA860">
            <v>1355395.91</v>
          </cell>
          <cell r="AB860">
            <v>338848.9775</v>
          </cell>
          <cell r="AC860">
            <v>4066187.7299999995</v>
          </cell>
          <cell r="AD860">
            <v>1168858.7299999995</v>
          </cell>
          <cell r="AE860">
            <v>4066187.7299999995</v>
          </cell>
          <cell r="AF860">
            <v>1.047</v>
          </cell>
          <cell r="AG860">
            <v>1.046</v>
          </cell>
          <cell r="AH860">
            <v>1.046</v>
          </cell>
          <cell r="AI860">
            <v>4066187.7299999995</v>
          </cell>
          <cell r="AJ860">
            <v>0</v>
          </cell>
          <cell r="AK860">
            <v>2900000</v>
          </cell>
          <cell r="AL860">
            <v>2900000</v>
          </cell>
        </row>
        <row r="861">
          <cell r="R861" t="str">
            <v>INVENTORY - MATERIALS &amp; SUPPLIES(STOCK &amp;</v>
          </cell>
          <cell r="S861">
            <v>5000</v>
          </cell>
          <cell r="T861">
            <v>0</v>
          </cell>
          <cell r="U861">
            <v>0</v>
          </cell>
          <cell r="V861">
            <v>281.98</v>
          </cell>
          <cell r="W861">
            <v>4718.02</v>
          </cell>
          <cell r="X861">
            <v>0</v>
          </cell>
          <cell r="Z861">
            <v>5.63</v>
          </cell>
          <cell r="AA861">
            <v>281.98</v>
          </cell>
          <cell r="AB861">
            <v>70.495</v>
          </cell>
          <cell r="AC861">
            <v>845.94</v>
          </cell>
          <cell r="AD861">
            <v>0</v>
          </cell>
          <cell r="AE861">
            <v>5000</v>
          </cell>
          <cell r="AF861">
            <v>1.047</v>
          </cell>
          <cell r="AG861">
            <v>1.046</v>
          </cell>
          <cell r="AH861">
            <v>1.046</v>
          </cell>
          <cell r="AI861">
            <v>5000</v>
          </cell>
          <cell r="AJ861">
            <v>0</v>
          </cell>
          <cell r="AK861">
            <v>5000</v>
          </cell>
          <cell r="AL861">
            <v>5235</v>
          </cell>
        </row>
        <row r="862">
          <cell r="R862" t="str">
            <v>DEPRECIATION FURNITURE &amp; OFFICE EQUIPM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1.047</v>
          </cell>
          <cell r="AG862">
            <v>1.046</v>
          </cell>
          <cell r="AH862">
            <v>1.046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</row>
        <row r="863">
          <cell r="R863" t="str">
            <v>DEPRECIATION  TRANSPORT ASSETS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1.047</v>
          </cell>
          <cell r="AG863">
            <v>1.046</v>
          </cell>
          <cell r="AH863">
            <v>1.046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</row>
        <row r="864">
          <cell r="R864" t="str">
            <v>S/LIGHTS REPLACE POLE TRNS POLES SECTION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1.047</v>
          </cell>
          <cell r="AG864">
            <v>1.046</v>
          </cell>
          <cell r="AH864">
            <v>1.046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</row>
        <row r="865">
          <cell r="R865" t="str">
            <v>S/LIGHTS REPLACE POLE TRNS POLES SECTION</v>
          </cell>
          <cell r="S865">
            <v>2176900</v>
          </cell>
          <cell r="T865">
            <v>157797.54</v>
          </cell>
          <cell r="U865">
            <v>0</v>
          </cell>
          <cell r="V865">
            <v>956392.71</v>
          </cell>
          <cell r="W865">
            <v>1220507.29</v>
          </cell>
          <cell r="X865">
            <v>0</v>
          </cell>
          <cell r="Z865">
            <v>43.93</v>
          </cell>
          <cell r="AA865">
            <v>956392.71</v>
          </cell>
          <cell r="AB865">
            <v>239098.1775</v>
          </cell>
          <cell r="AC865">
            <v>2869178.13</v>
          </cell>
          <cell r="AD865">
            <v>2000000</v>
          </cell>
          <cell r="AE865">
            <v>2176900</v>
          </cell>
          <cell r="AF865">
            <v>1.047</v>
          </cell>
          <cell r="AG865">
            <v>1.046</v>
          </cell>
          <cell r="AH865">
            <v>1.046</v>
          </cell>
          <cell r="AI865">
            <v>4176900</v>
          </cell>
          <cell r="AJ865">
            <v>-2000000</v>
          </cell>
          <cell r="AK865">
            <v>2176900</v>
          </cell>
          <cell r="AL865">
            <v>2176900</v>
          </cell>
        </row>
        <row r="866">
          <cell r="R866" t="str">
            <v>MS: SAL &amp; ALL: BASIC SALARY &amp; WAGES</v>
          </cell>
          <cell r="S866">
            <v>26575285</v>
          </cell>
          <cell r="T866">
            <v>2435236.62</v>
          </cell>
          <cell r="U866">
            <v>0</v>
          </cell>
          <cell r="V866">
            <v>9163706.25</v>
          </cell>
          <cell r="W866">
            <v>17411578.75</v>
          </cell>
          <cell r="X866">
            <v>0</v>
          </cell>
          <cell r="Z866">
            <v>34.48</v>
          </cell>
          <cell r="AA866">
            <v>9163706.25</v>
          </cell>
          <cell r="AB866">
            <v>2290926.5625</v>
          </cell>
          <cell r="AC866">
            <v>27491118.75</v>
          </cell>
          <cell r="AD866">
            <v>0</v>
          </cell>
          <cell r="AE866">
            <v>26575285</v>
          </cell>
          <cell r="AF866">
            <v>1.053</v>
          </cell>
          <cell r="AG866">
            <v>1.049</v>
          </cell>
          <cell r="AH866">
            <v>1.047</v>
          </cell>
          <cell r="AI866">
            <v>26575285</v>
          </cell>
          <cell r="AJ866">
            <v>0</v>
          </cell>
          <cell r="AK866">
            <v>26575285</v>
          </cell>
          <cell r="AL866">
            <v>26212597.098791536</v>
          </cell>
        </row>
        <row r="867">
          <cell r="R867" t="str">
            <v>MS: ALL - CELLULAR &amp; TELEPHONE</v>
          </cell>
          <cell r="S867">
            <v>72312</v>
          </cell>
          <cell r="T867">
            <v>4750</v>
          </cell>
          <cell r="U867">
            <v>0</v>
          </cell>
          <cell r="V867">
            <v>19000</v>
          </cell>
          <cell r="W867">
            <v>53312</v>
          </cell>
          <cell r="X867">
            <v>0</v>
          </cell>
          <cell r="Z867">
            <v>26.27</v>
          </cell>
          <cell r="AA867">
            <v>19000</v>
          </cell>
          <cell r="AB867">
            <v>4750</v>
          </cell>
          <cell r="AC867">
            <v>57000</v>
          </cell>
          <cell r="AD867">
            <v>0</v>
          </cell>
          <cell r="AE867">
            <v>72312</v>
          </cell>
          <cell r="AF867">
            <v>1.053</v>
          </cell>
          <cell r="AG867">
            <v>1.049</v>
          </cell>
          <cell r="AH867">
            <v>1.047</v>
          </cell>
          <cell r="AI867">
            <v>72312</v>
          </cell>
          <cell r="AJ867">
            <v>0</v>
          </cell>
          <cell r="AK867">
            <v>72312</v>
          </cell>
          <cell r="AL867">
            <v>47331.99045948159</v>
          </cell>
        </row>
        <row r="868">
          <cell r="R868" t="str">
            <v>MS: HB &amp; INC: HOUSING BENEFITS</v>
          </cell>
          <cell r="S868">
            <v>873337</v>
          </cell>
          <cell r="T868">
            <v>22258.94</v>
          </cell>
          <cell r="U868">
            <v>0</v>
          </cell>
          <cell r="V868">
            <v>88023.99</v>
          </cell>
          <cell r="W868">
            <v>785313.01</v>
          </cell>
          <cell r="X868">
            <v>0</v>
          </cell>
          <cell r="Z868">
            <v>10.07</v>
          </cell>
          <cell r="AA868">
            <v>88023.99</v>
          </cell>
          <cell r="AB868">
            <v>22005.9975</v>
          </cell>
          <cell r="AC868">
            <v>264071.97000000003</v>
          </cell>
          <cell r="AE868">
            <v>873337</v>
          </cell>
          <cell r="AF868">
            <v>1.053</v>
          </cell>
          <cell r="AG868">
            <v>1.049</v>
          </cell>
          <cell r="AH868">
            <v>1.047</v>
          </cell>
          <cell r="AI868">
            <v>873337</v>
          </cell>
          <cell r="AJ868">
            <v>0</v>
          </cell>
          <cell r="AK868">
            <v>873337</v>
          </cell>
          <cell r="AL868">
            <v>860530.073369809</v>
          </cell>
        </row>
        <row r="869">
          <cell r="R869" t="str">
            <v>MS: ALL - LEAVE PAY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E869">
            <v>0</v>
          </cell>
          <cell r="AF869">
            <v>1.047</v>
          </cell>
          <cell r="AG869">
            <v>1.046</v>
          </cell>
          <cell r="AH869">
            <v>1.046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</row>
        <row r="870">
          <cell r="R870" t="str">
            <v>MS: ALL - TRAVEL OR MOTOR VEHICLE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E870">
            <v>0</v>
          </cell>
          <cell r="AF870">
            <v>1.047</v>
          </cell>
          <cell r="AG870">
            <v>1.046</v>
          </cell>
          <cell r="AH870">
            <v>1.046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</row>
        <row r="871">
          <cell r="R871" t="str">
            <v>MS: ALL - TRAVEL OR MOTOR VEHICLE (SUBS</v>
          </cell>
          <cell r="S871">
            <v>223451</v>
          </cell>
          <cell r="T871">
            <v>364370.47</v>
          </cell>
          <cell r="U871">
            <v>0</v>
          </cell>
          <cell r="V871">
            <v>1449418.9</v>
          </cell>
          <cell r="W871">
            <v>-1225967.9</v>
          </cell>
          <cell r="X871">
            <v>0</v>
          </cell>
          <cell r="Z871">
            <v>648.65</v>
          </cell>
          <cell r="AA871">
            <v>1449418.9</v>
          </cell>
          <cell r="AB871">
            <v>362354.725</v>
          </cell>
          <cell r="AC871">
            <v>4348256.699999999</v>
          </cell>
          <cell r="AE871">
            <v>223451</v>
          </cell>
          <cell r="AF871">
            <v>1.053</v>
          </cell>
          <cell r="AG871">
            <v>1.049</v>
          </cell>
          <cell r="AH871">
            <v>1.047</v>
          </cell>
          <cell r="AI871">
            <v>223451</v>
          </cell>
          <cell r="AJ871">
            <v>0</v>
          </cell>
          <cell r="AK871">
            <v>223451</v>
          </cell>
          <cell r="AL871">
            <v>2446848.3641524897</v>
          </cell>
        </row>
        <row r="872">
          <cell r="R872" t="str">
            <v>MS: OVERTIME - NON STRUCTURED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E872">
            <v>0</v>
          </cell>
          <cell r="AF872">
            <v>1.047</v>
          </cell>
          <cell r="AG872">
            <v>1.046</v>
          </cell>
          <cell r="AH872">
            <v>1.046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</row>
        <row r="873">
          <cell r="R873" t="str">
            <v>MS: OVERTIME - STRUCTURED</v>
          </cell>
          <cell r="S873">
            <v>3396279</v>
          </cell>
          <cell r="T873">
            <v>506565.13</v>
          </cell>
          <cell r="U873">
            <v>0</v>
          </cell>
          <cell r="V873">
            <v>1564339.67</v>
          </cell>
          <cell r="W873">
            <v>1831939.33</v>
          </cell>
          <cell r="X873">
            <v>0</v>
          </cell>
          <cell r="Z873">
            <v>46.06</v>
          </cell>
          <cell r="AA873">
            <v>1564339.67</v>
          </cell>
          <cell r="AB873">
            <v>391084.9175</v>
          </cell>
          <cell r="AC873">
            <v>4693019.01</v>
          </cell>
          <cell r="AE873">
            <v>3396279</v>
          </cell>
          <cell r="AF873">
            <v>1.053</v>
          </cell>
          <cell r="AG873">
            <v>1.049</v>
          </cell>
          <cell r="AH873">
            <v>1.047</v>
          </cell>
          <cell r="AI873">
            <v>3396279</v>
          </cell>
          <cell r="AJ873">
            <v>0</v>
          </cell>
          <cell r="AK873">
            <v>3396279</v>
          </cell>
          <cell r="AL873">
            <v>2717023.2</v>
          </cell>
        </row>
        <row r="874">
          <cell r="R874" t="str">
            <v>MS: PAYMENTS - SHIFT ADD REMUNERATION</v>
          </cell>
          <cell r="S874">
            <v>1234905</v>
          </cell>
          <cell r="T874">
            <v>188475.93</v>
          </cell>
          <cell r="U874">
            <v>0</v>
          </cell>
          <cell r="V874">
            <v>753903.72</v>
          </cell>
          <cell r="W874">
            <v>481001.28</v>
          </cell>
          <cell r="X874">
            <v>0</v>
          </cell>
          <cell r="Z874">
            <v>61.04</v>
          </cell>
          <cell r="AA874">
            <v>753903.72</v>
          </cell>
          <cell r="AB874">
            <v>188475.93</v>
          </cell>
          <cell r="AC874">
            <v>2261711.16</v>
          </cell>
          <cell r="AE874">
            <v>1234905</v>
          </cell>
          <cell r="AF874">
            <v>1.053</v>
          </cell>
          <cell r="AG874">
            <v>1.049</v>
          </cell>
          <cell r="AH874">
            <v>1.047</v>
          </cell>
          <cell r="AI874">
            <v>1234905</v>
          </cell>
          <cell r="AJ874">
            <v>0</v>
          </cell>
          <cell r="AK874">
            <v>1234905</v>
          </cell>
          <cell r="AL874">
            <v>1300354.9649999999</v>
          </cell>
        </row>
        <row r="875">
          <cell r="R875" t="str">
            <v>MS: OVERTIME - NIGHT SHIFT</v>
          </cell>
          <cell r="S875">
            <v>173687</v>
          </cell>
          <cell r="T875">
            <v>24231.52</v>
          </cell>
          <cell r="U875">
            <v>0</v>
          </cell>
          <cell r="V875">
            <v>77209.03</v>
          </cell>
          <cell r="W875">
            <v>96477.97</v>
          </cell>
          <cell r="X875">
            <v>0</v>
          </cell>
          <cell r="Z875">
            <v>44.45</v>
          </cell>
          <cell r="AA875">
            <v>77209.03</v>
          </cell>
          <cell r="AB875">
            <v>19302.2575</v>
          </cell>
          <cell r="AC875">
            <v>231627.09</v>
          </cell>
          <cell r="AE875">
            <v>173687</v>
          </cell>
          <cell r="AF875">
            <v>1.053</v>
          </cell>
          <cell r="AG875">
            <v>1.049</v>
          </cell>
          <cell r="AH875">
            <v>1.047</v>
          </cell>
          <cell r="AI875">
            <v>173687</v>
          </cell>
          <cell r="AJ875">
            <v>0</v>
          </cell>
          <cell r="AK875">
            <v>173687</v>
          </cell>
          <cell r="AL875">
            <v>182892.411</v>
          </cell>
        </row>
        <row r="876">
          <cell r="R876" t="str">
            <v>MS: SRB - ACTING ALLOWANCE</v>
          </cell>
          <cell r="S876">
            <v>0</v>
          </cell>
          <cell r="T876">
            <v>0</v>
          </cell>
          <cell r="U876">
            <v>0</v>
          </cell>
          <cell r="V876">
            <v>29466</v>
          </cell>
          <cell r="W876">
            <v>-29466</v>
          </cell>
          <cell r="X876">
            <v>0</v>
          </cell>
          <cell r="Z876">
            <v>0</v>
          </cell>
          <cell r="AA876">
            <v>29466</v>
          </cell>
          <cell r="AB876">
            <v>7366.5</v>
          </cell>
          <cell r="AC876">
            <v>88398</v>
          </cell>
          <cell r="AE876">
            <v>0</v>
          </cell>
          <cell r="AF876">
            <v>1.047</v>
          </cell>
          <cell r="AG876">
            <v>1.046</v>
          </cell>
          <cell r="AH876">
            <v>1.046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</row>
        <row r="877">
          <cell r="R877" t="str">
            <v>MS: SRB - ANNUAL BONUS</v>
          </cell>
          <cell r="S877">
            <v>2083423</v>
          </cell>
          <cell r="T877">
            <v>49945</v>
          </cell>
          <cell r="U877">
            <v>0</v>
          </cell>
          <cell r="V877">
            <v>471522</v>
          </cell>
          <cell r="W877">
            <v>1611901</v>
          </cell>
          <cell r="X877">
            <v>0</v>
          </cell>
          <cell r="Z877">
            <v>22.63</v>
          </cell>
          <cell r="AA877">
            <v>471522</v>
          </cell>
          <cell r="AB877">
            <v>117880.5</v>
          </cell>
          <cell r="AC877">
            <v>1414566</v>
          </cell>
          <cell r="AE877">
            <v>2083423</v>
          </cell>
          <cell r="AF877">
            <v>1.053</v>
          </cell>
          <cell r="AG877">
            <v>1.049</v>
          </cell>
          <cell r="AH877">
            <v>1.047</v>
          </cell>
          <cell r="AI877">
            <v>2083423</v>
          </cell>
          <cell r="AJ877">
            <v>0</v>
          </cell>
          <cell r="AK877">
            <v>2083423</v>
          </cell>
          <cell r="AL877">
            <v>2029055.923483173</v>
          </cell>
        </row>
        <row r="878">
          <cell r="R878" t="str">
            <v>MS: SRB - STANDBY ALLOWANCE</v>
          </cell>
          <cell r="S878">
            <v>1238333</v>
          </cell>
          <cell r="T878">
            <v>144319</v>
          </cell>
          <cell r="U878">
            <v>0</v>
          </cell>
          <cell r="V878">
            <v>528300.61</v>
          </cell>
          <cell r="W878">
            <v>710032.39</v>
          </cell>
          <cell r="X878">
            <v>0</v>
          </cell>
          <cell r="Z878">
            <v>42.66</v>
          </cell>
          <cell r="AA878">
            <v>528300.61</v>
          </cell>
          <cell r="AB878">
            <v>132075.1525</v>
          </cell>
          <cell r="AC878">
            <v>1584901.83</v>
          </cell>
          <cell r="AE878">
            <v>1238333</v>
          </cell>
          <cell r="AF878">
            <v>1.053</v>
          </cell>
          <cell r="AG878">
            <v>1.049</v>
          </cell>
          <cell r="AH878">
            <v>1.047</v>
          </cell>
          <cell r="AI878">
            <v>1238333</v>
          </cell>
          <cell r="AJ878">
            <v>0</v>
          </cell>
          <cell r="AK878">
            <v>1238333</v>
          </cell>
          <cell r="AL878">
            <v>1303964.649</v>
          </cell>
        </row>
        <row r="879">
          <cell r="R879" t="str">
            <v>MS: SOC CONTR - BARGAINING COUNCIL</v>
          </cell>
          <cell r="S879">
            <v>9326</v>
          </cell>
          <cell r="T879">
            <v>788.4</v>
          </cell>
          <cell r="U879">
            <v>0</v>
          </cell>
          <cell r="V879">
            <v>3013.2</v>
          </cell>
          <cell r="W879">
            <v>6312.8</v>
          </cell>
          <cell r="X879">
            <v>0</v>
          </cell>
          <cell r="Z879">
            <v>32.3</v>
          </cell>
          <cell r="AA879">
            <v>3013.2</v>
          </cell>
          <cell r="AB879">
            <v>753.3</v>
          </cell>
          <cell r="AC879">
            <v>9039.599999999999</v>
          </cell>
          <cell r="AE879">
            <v>9326</v>
          </cell>
          <cell r="AF879">
            <v>1.053</v>
          </cell>
          <cell r="AG879">
            <v>1.049</v>
          </cell>
          <cell r="AH879">
            <v>1.047</v>
          </cell>
          <cell r="AI879">
            <v>9326</v>
          </cell>
          <cell r="AJ879">
            <v>0</v>
          </cell>
          <cell r="AK879">
            <v>9326</v>
          </cell>
          <cell r="AL879">
            <v>9185.998525851233</v>
          </cell>
        </row>
        <row r="880">
          <cell r="R880" t="str">
            <v>MS: SOC CONTR - GROUP LIFE INSURANCE</v>
          </cell>
          <cell r="S880">
            <v>451780</v>
          </cell>
          <cell r="T880">
            <v>22956.5</v>
          </cell>
          <cell r="U880">
            <v>0</v>
          </cell>
          <cell r="V880">
            <v>88407.27</v>
          </cell>
          <cell r="W880">
            <v>363372.73</v>
          </cell>
          <cell r="X880">
            <v>0</v>
          </cell>
          <cell r="Z880">
            <v>19.56</v>
          </cell>
          <cell r="AA880">
            <v>88407.27</v>
          </cell>
          <cell r="AB880">
            <v>22101.8175</v>
          </cell>
          <cell r="AC880">
            <v>265221.81</v>
          </cell>
          <cell r="AE880">
            <v>451780</v>
          </cell>
          <cell r="AF880">
            <v>1.053</v>
          </cell>
          <cell r="AG880">
            <v>1.049</v>
          </cell>
          <cell r="AH880">
            <v>1.047</v>
          </cell>
          <cell r="AI880">
            <v>451780</v>
          </cell>
          <cell r="AJ880">
            <v>0</v>
          </cell>
          <cell r="AK880">
            <v>451780</v>
          </cell>
          <cell r="AL880">
            <v>1010699.8862809918</v>
          </cell>
        </row>
        <row r="881">
          <cell r="R881" t="str">
            <v>MS: SOC CONTR - MEDICAL</v>
          </cell>
          <cell r="S881">
            <v>4381953</v>
          </cell>
          <cell r="T881">
            <v>256550.4</v>
          </cell>
          <cell r="U881">
            <v>0</v>
          </cell>
          <cell r="V881">
            <v>982740.72</v>
          </cell>
          <cell r="W881">
            <v>3399212.28</v>
          </cell>
          <cell r="X881">
            <v>0</v>
          </cell>
          <cell r="Z881">
            <v>22.42</v>
          </cell>
          <cell r="AA881">
            <v>982740.72</v>
          </cell>
          <cell r="AB881">
            <v>245685.18</v>
          </cell>
          <cell r="AC881">
            <v>2948222.16</v>
          </cell>
          <cell r="AE881">
            <v>4381953</v>
          </cell>
          <cell r="AF881">
            <v>1.053</v>
          </cell>
          <cell r="AG881">
            <v>1.049</v>
          </cell>
          <cell r="AH881">
            <v>1.047</v>
          </cell>
          <cell r="AI881">
            <v>4381953</v>
          </cell>
          <cell r="AJ881">
            <v>0</v>
          </cell>
          <cell r="AK881">
            <v>4381953</v>
          </cell>
          <cell r="AL881">
            <v>4258550.932882607</v>
          </cell>
        </row>
        <row r="882">
          <cell r="R882" t="str">
            <v>MS: SOC CONTR - PENSION</v>
          </cell>
          <cell r="S882">
            <v>4802154</v>
          </cell>
          <cell r="T882">
            <v>416807.83</v>
          </cell>
          <cell r="U882">
            <v>0</v>
          </cell>
          <cell r="V882">
            <v>1578316.94</v>
          </cell>
          <cell r="W882">
            <v>3223837.06</v>
          </cell>
          <cell r="X882">
            <v>0</v>
          </cell>
          <cell r="Z882">
            <v>32.86</v>
          </cell>
          <cell r="AA882">
            <v>1578316.94</v>
          </cell>
          <cell r="AB882">
            <v>394579.235</v>
          </cell>
          <cell r="AC882">
            <v>4734950.82</v>
          </cell>
          <cell r="AE882">
            <v>4802154</v>
          </cell>
          <cell r="AF882">
            <v>1.053</v>
          </cell>
          <cell r="AG882">
            <v>1.049</v>
          </cell>
          <cell r="AH882">
            <v>1.047</v>
          </cell>
          <cell r="AI882">
            <v>4802154</v>
          </cell>
          <cell r="AJ882">
            <v>0</v>
          </cell>
          <cell r="AK882">
            <v>4802154</v>
          </cell>
          <cell r="AL882">
            <v>4460168.798379528</v>
          </cell>
        </row>
        <row r="883">
          <cell r="R883" t="str">
            <v>MS: SOC CONTR - UNEMPLOYMENT INSUR FUND</v>
          </cell>
          <cell r="S883">
            <v>162605</v>
          </cell>
          <cell r="T883">
            <v>12929.76</v>
          </cell>
          <cell r="U883">
            <v>0</v>
          </cell>
          <cell r="V883">
            <v>49416.48</v>
          </cell>
          <cell r="W883">
            <v>113188.52</v>
          </cell>
          <cell r="X883">
            <v>0</v>
          </cell>
          <cell r="Z883">
            <v>30.39</v>
          </cell>
          <cell r="AA883">
            <v>49416.48</v>
          </cell>
          <cell r="AB883">
            <v>12354.12</v>
          </cell>
          <cell r="AC883">
            <v>148249.44</v>
          </cell>
          <cell r="AE883">
            <v>162605</v>
          </cell>
          <cell r="AF883">
            <v>1.053</v>
          </cell>
          <cell r="AG883">
            <v>1.049</v>
          </cell>
          <cell r="AH883">
            <v>1.047</v>
          </cell>
          <cell r="AI883">
            <v>162605</v>
          </cell>
          <cell r="AJ883">
            <v>0</v>
          </cell>
          <cell r="AK883">
            <v>162605</v>
          </cell>
          <cell r="AL883">
            <v>150644.00663714155</v>
          </cell>
        </row>
        <row r="884">
          <cell r="R884" t="str">
            <v>OS: CATERING SERVICES(REFRESHMENTS)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E884">
            <v>0</v>
          </cell>
          <cell r="AF884">
            <v>1.047</v>
          </cell>
          <cell r="AG884">
            <v>1.046</v>
          </cell>
          <cell r="AH884">
            <v>1.046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</row>
        <row r="885">
          <cell r="R885" t="str">
            <v>C&amp;PS: B&amp;A PROJECT MANAGEMENT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E885">
            <v>0</v>
          </cell>
          <cell r="AF885">
            <v>1.047</v>
          </cell>
          <cell r="AG885">
            <v>1.046</v>
          </cell>
          <cell r="AH885">
            <v>1.046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</row>
        <row r="886">
          <cell r="R886" t="str">
            <v>CONTR: MAINT OF EQUIP(METERS)</v>
          </cell>
          <cell r="S886">
            <v>262000</v>
          </cell>
          <cell r="T886">
            <v>0</v>
          </cell>
          <cell r="U886">
            <v>0</v>
          </cell>
          <cell r="V886">
            <v>0</v>
          </cell>
          <cell r="W886">
            <v>262000</v>
          </cell>
          <cell r="X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162000</v>
          </cell>
          <cell r="AF886">
            <v>1.047</v>
          </cell>
          <cell r="AG886">
            <v>1.046</v>
          </cell>
          <cell r="AH886">
            <v>1.046</v>
          </cell>
          <cell r="AI886">
            <v>262000</v>
          </cell>
          <cell r="AJ886">
            <v>-100000</v>
          </cell>
          <cell r="AK886">
            <v>162000</v>
          </cell>
          <cell r="AL886">
            <v>162000</v>
          </cell>
        </row>
        <row r="887">
          <cell r="R887" t="str">
            <v>CONTR: PEST CONTROL &amp; FUMIGATION</v>
          </cell>
          <cell r="S887">
            <v>5992000</v>
          </cell>
          <cell r="T887">
            <v>0</v>
          </cell>
          <cell r="U887">
            <v>0</v>
          </cell>
          <cell r="V887">
            <v>0</v>
          </cell>
          <cell r="W887">
            <v>5992000</v>
          </cell>
          <cell r="X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5992000</v>
          </cell>
          <cell r="AF887">
            <v>1.047</v>
          </cell>
          <cell r="AG887">
            <v>1.046</v>
          </cell>
          <cell r="AH887">
            <v>1.046</v>
          </cell>
          <cell r="AI887">
            <v>5992000</v>
          </cell>
          <cell r="AJ887">
            <v>0</v>
          </cell>
          <cell r="AK887">
            <v>2500000</v>
          </cell>
          <cell r="AL887">
            <v>2500000</v>
          </cell>
        </row>
        <row r="888">
          <cell r="R888" t="str">
            <v>OC: ASSETS LESS THAN CAP THRESHOLD(TOOL</v>
          </cell>
          <cell r="S888">
            <v>300000</v>
          </cell>
          <cell r="T888">
            <v>0</v>
          </cell>
          <cell r="U888">
            <v>0</v>
          </cell>
          <cell r="V888">
            <v>0</v>
          </cell>
          <cell r="W888">
            <v>300000</v>
          </cell>
          <cell r="X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1200000</v>
          </cell>
          <cell r="AE888">
            <v>1300000</v>
          </cell>
          <cell r="AF888">
            <v>1.047</v>
          </cell>
          <cell r="AG888">
            <v>1.046</v>
          </cell>
          <cell r="AH888">
            <v>1.046</v>
          </cell>
          <cell r="AI888">
            <v>1500000</v>
          </cell>
          <cell r="AJ888">
            <v>-200000</v>
          </cell>
          <cell r="AK888">
            <v>500000</v>
          </cell>
          <cell r="AL888">
            <v>500000</v>
          </cell>
        </row>
        <row r="889">
          <cell r="R889" t="str">
            <v>OC: COMM - CELL CONTRACT (SUBS &amp; CALLS)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1.047</v>
          </cell>
          <cell r="AG889">
            <v>1.046</v>
          </cell>
          <cell r="AH889">
            <v>1.046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</row>
        <row r="890">
          <cell r="R890" t="str">
            <v>OC: SKILLS DEVELOPMENT FUND LEVY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1.047</v>
          </cell>
          <cell r="AG890">
            <v>1.046</v>
          </cell>
          <cell r="AH890">
            <v>1.046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</row>
        <row r="891">
          <cell r="R891" t="str">
            <v>OC: T&amp;S DOM - ACCOMMODATION</v>
          </cell>
          <cell r="S891">
            <v>200000</v>
          </cell>
          <cell r="T891">
            <v>0</v>
          </cell>
          <cell r="U891">
            <v>0</v>
          </cell>
          <cell r="V891">
            <v>0</v>
          </cell>
          <cell r="W891">
            <v>200000</v>
          </cell>
          <cell r="X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200000</v>
          </cell>
          <cell r="AF891">
            <v>1.047</v>
          </cell>
          <cell r="AG891">
            <v>1.046</v>
          </cell>
          <cell r="AH891">
            <v>1.046</v>
          </cell>
          <cell r="AI891">
            <v>200000</v>
          </cell>
          <cell r="AJ891">
            <v>0</v>
          </cell>
          <cell r="AK891">
            <v>200000</v>
          </cell>
          <cell r="AL891">
            <v>200000</v>
          </cell>
        </row>
        <row r="892">
          <cell r="R892" t="str">
            <v>OC: T&amp;S DOM - DAILY ALLOWANCE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1.047</v>
          </cell>
          <cell r="AG892">
            <v>1.046</v>
          </cell>
          <cell r="AH892">
            <v>1.046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</row>
        <row r="893">
          <cell r="R893" t="str">
            <v>OC: T&amp;S DOM PUB TRP - AIR TRANSPORT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1.047</v>
          </cell>
          <cell r="AG893">
            <v>1.046</v>
          </cell>
          <cell r="AH893">
            <v>1.046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</row>
        <row r="894">
          <cell r="R894" t="str">
            <v>OC: UNIFORM &amp; PROTECTIVE CLOTHING</v>
          </cell>
          <cell r="S894">
            <v>51899</v>
          </cell>
          <cell r="T894">
            <v>0</v>
          </cell>
          <cell r="U894">
            <v>0</v>
          </cell>
          <cell r="V894">
            <v>7096.06</v>
          </cell>
          <cell r="W894">
            <v>44802.94</v>
          </cell>
          <cell r="X894">
            <v>0</v>
          </cell>
          <cell r="Z894">
            <v>13.67</v>
          </cell>
          <cell r="AA894">
            <v>7096.06</v>
          </cell>
          <cell r="AB894">
            <v>1774.015</v>
          </cell>
          <cell r="AC894">
            <v>21288.18</v>
          </cell>
          <cell r="AD894">
            <v>2000000</v>
          </cell>
          <cell r="AE894">
            <v>1551899</v>
          </cell>
          <cell r="AF894">
            <v>1.047</v>
          </cell>
          <cell r="AG894">
            <v>1.046</v>
          </cell>
          <cell r="AH894">
            <v>1.046</v>
          </cell>
          <cell r="AI894">
            <v>2051899</v>
          </cell>
          <cell r="AJ894">
            <v>-500000</v>
          </cell>
          <cell r="AK894">
            <v>1000000</v>
          </cell>
          <cell r="AL894">
            <v>1000000</v>
          </cell>
        </row>
        <row r="895">
          <cell r="R895" t="str">
            <v>INVENTORY - MATERIALS &amp; SUPPLIES(PRINT&amp;</v>
          </cell>
          <cell r="S895">
            <v>17000</v>
          </cell>
          <cell r="T895">
            <v>2340</v>
          </cell>
          <cell r="U895">
            <v>0</v>
          </cell>
          <cell r="V895">
            <v>2785</v>
          </cell>
          <cell r="W895">
            <v>14215</v>
          </cell>
          <cell r="X895">
            <v>0</v>
          </cell>
          <cell r="Z895">
            <v>16.38</v>
          </cell>
          <cell r="AA895">
            <v>2785</v>
          </cell>
          <cell r="AB895">
            <v>696.25</v>
          </cell>
          <cell r="AC895">
            <v>8355</v>
          </cell>
          <cell r="AD895">
            <v>-8645</v>
          </cell>
          <cell r="AE895">
            <v>8355</v>
          </cell>
          <cell r="AF895">
            <v>1.047</v>
          </cell>
          <cell r="AG895">
            <v>1.046</v>
          </cell>
          <cell r="AH895">
            <v>1.046</v>
          </cell>
          <cell r="AI895">
            <v>8355</v>
          </cell>
          <cell r="AJ895">
            <v>0</v>
          </cell>
          <cell r="AK895">
            <v>8355</v>
          </cell>
          <cell r="AL895">
            <v>8747.685</v>
          </cell>
        </row>
        <row r="896">
          <cell r="R896" t="str">
            <v>INVENTORY - MATERIALS &amp; SUPPLIES(R&amp;M )</v>
          </cell>
          <cell r="S896">
            <v>16590267</v>
          </cell>
          <cell r="T896">
            <v>1599772.3</v>
          </cell>
          <cell r="U896">
            <v>2328468.86</v>
          </cell>
          <cell r="V896">
            <v>2094088.07</v>
          </cell>
          <cell r="W896">
            <v>14496178.93</v>
          </cell>
          <cell r="X896">
            <v>4469781.67</v>
          </cell>
          <cell r="Z896">
            <v>12.62</v>
          </cell>
          <cell r="AA896">
            <v>4422556.93</v>
          </cell>
          <cell r="AB896">
            <v>1105639.2325</v>
          </cell>
          <cell r="AC896">
            <v>13267670.79</v>
          </cell>
          <cell r="AD896">
            <v>0</v>
          </cell>
          <cell r="AE896">
            <v>16590267</v>
          </cell>
          <cell r="AF896">
            <v>1.047</v>
          </cell>
          <cell r="AG896">
            <v>1.046</v>
          </cell>
          <cell r="AH896">
            <v>1.046</v>
          </cell>
          <cell r="AI896">
            <v>16590267</v>
          </cell>
          <cell r="AJ896">
            <v>0</v>
          </cell>
          <cell r="AK896">
            <v>10000000</v>
          </cell>
          <cell r="AL896">
            <v>10000000</v>
          </cell>
        </row>
        <row r="897">
          <cell r="R897" t="str">
            <v>INVENTORY - MATERIALS &amp; SUPPLIES(STOCK &amp;</v>
          </cell>
          <cell r="S897">
            <v>46861</v>
          </cell>
          <cell r="T897">
            <v>2555.06</v>
          </cell>
          <cell r="U897">
            <v>0</v>
          </cell>
          <cell r="V897">
            <v>4443.35</v>
          </cell>
          <cell r="W897">
            <v>42417.65</v>
          </cell>
          <cell r="X897">
            <v>0</v>
          </cell>
          <cell r="Z897">
            <v>9.48</v>
          </cell>
          <cell r="AA897">
            <v>4443.35</v>
          </cell>
          <cell r="AB897">
            <v>1110.8375</v>
          </cell>
          <cell r="AC897">
            <v>13330.050000000001</v>
          </cell>
          <cell r="AD897">
            <v>-33530.95</v>
          </cell>
          <cell r="AE897">
            <v>13330.050000000003</v>
          </cell>
          <cell r="AF897">
            <v>1.047</v>
          </cell>
          <cell r="AG897">
            <v>1.046</v>
          </cell>
          <cell r="AH897">
            <v>1.046</v>
          </cell>
          <cell r="AI897">
            <v>13330.050000000003</v>
          </cell>
          <cell r="AJ897">
            <v>0</v>
          </cell>
          <cell r="AK897">
            <v>13330.050000000003</v>
          </cell>
          <cell r="AL897">
            <v>13956.562350000002</v>
          </cell>
        </row>
        <row r="898">
          <cell r="R898" t="str">
            <v>DEPRECIATION FURNITURE &amp; OFFICE EQUIPM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1.047</v>
          </cell>
          <cell r="AG898">
            <v>1.046</v>
          </cell>
          <cell r="AH898">
            <v>1.046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</row>
        <row r="899">
          <cell r="R899" t="str">
            <v>DEPRECIATION ELEC LV NETWORKS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1.047</v>
          </cell>
          <cell r="AG899">
            <v>1.046</v>
          </cell>
          <cell r="AH899">
            <v>1.046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</row>
        <row r="900">
          <cell r="R900" t="str">
            <v>DEPRECIATION  TRANSPORT ASSETS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1.047</v>
          </cell>
          <cell r="AG900">
            <v>1.046</v>
          </cell>
          <cell r="AH900">
            <v>1.046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</row>
        <row r="901">
          <cell r="R901" t="str">
            <v>PPE INFRA: ELECTRICITY - GAINS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1.047</v>
          </cell>
          <cell r="AG901">
            <v>1.046</v>
          </cell>
          <cell r="AH901">
            <v>1.046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</row>
        <row r="902">
          <cell r="R902" t="str">
            <v>PPE INFRA: ELECTRICITY - LOSSES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1.047</v>
          </cell>
          <cell r="AG902">
            <v>1.046</v>
          </cell>
          <cell r="AH902">
            <v>1.046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</row>
        <row r="903">
          <cell r="R903" t="str">
            <v>PPE TRANSPORT ASSETS - GAINS</v>
          </cell>
          <cell r="S903">
            <v>-2300000</v>
          </cell>
          <cell r="T903">
            <v>0</v>
          </cell>
          <cell r="U903">
            <v>0</v>
          </cell>
          <cell r="V903">
            <v>0</v>
          </cell>
          <cell r="W903">
            <v>-2300000</v>
          </cell>
          <cell r="X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-2300000</v>
          </cell>
          <cell r="AF903">
            <v>1.047</v>
          </cell>
          <cell r="AG903">
            <v>1.046</v>
          </cell>
          <cell r="AH903">
            <v>1.046</v>
          </cell>
          <cell r="AI903">
            <v>-2300000</v>
          </cell>
          <cell r="AJ903">
            <v>0</v>
          </cell>
          <cell r="AK903">
            <v>-2300000</v>
          </cell>
          <cell r="AL903">
            <v>-2408100</v>
          </cell>
        </row>
        <row r="904">
          <cell r="R904" t="str">
            <v>PPE TRANSPORT ASSETS - LOSSES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1.047</v>
          </cell>
          <cell r="AG904">
            <v>1.046</v>
          </cell>
          <cell r="AH904">
            <v>1.046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</row>
        <row r="905">
          <cell r="R905" t="str">
            <v>PPE COMMUNITY ASSETS - LOSSES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1.047</v>
          </cell>
          <cell r="AG905">
            <v>1.046</v>
          </cell>
          <cell r="AH905">
            <v>1.046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</row>
        <row r="906">
          <cell r="R906" t="str">
            <v>IL PPE: INFRASTRUCTURE - ELECTRICITY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1.047</v>
          </cell>
          <cell r="AG906">
            <v>1.046</v>
          </cell>
          <cell r="AH906">
            <v>1.046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</row>
        <row r="907">
          <cell r="R907" t="str">
            <v>IL PPE: TRANSPORT ASSETS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1.047</v>
          </cell>
          <cell r="AG907">
            <v>1.046</v>
          </cell>
          <cell r="AH907">
            <v>1.046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</row>
        <row r="908">
          <cell r="R908" t="str">
            <v>RIL PPE: INFRASTRUCTURE - ELECTRICITY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1.047</v>
          </cell>
          <cell r="AG908">
            <v>1.046</v>
          </cell>
          <cell r="AH908">
            <v>1.046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</row>
        <row r="909">
          <cell r="R909" t="str">
            <v>RIL PPE: TRANSPORT ASSETS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1.047</v>
          </cell>
          <cell r="AG909">
            <v>1.046</v>
          </cell>
          <cell r="AH909">
            <v>1.046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</row>
        <row r="910">
          <cell r="R910" t="str">
            <v>PROTECTION TEST UNIT</v>
          </cell>
          <cell r="S910">
            <v>2000000</v>
          </cell>
          <cell r="T910">
            <v>0</v>
          </cell>
          <cell r="U910">
            <v>0</v>
          </cell>
          <cell r="V910">
            <v>0</v>
          </cell>
          <cell r="W910">
            <v>2000000</v>
          </cell>
          <cell r="X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1.047</v>
          </cell>
          <cell r="AG910">
            <v>1.046</v>
          </cell>
          <cell r="AH910">
            <v>1.046</v>
          </cell>
          <cell r="AI910">
            <v>2000000</v>
          </cell>
          <cell r="AJ910">
            <v>-2000000</v>
          </cell>
          <cell r="AK910">
            <v>2000000</v>
          </cell>
          <cell r="AL910">
            <v>2000000</v>
          </cell>
        </row>
        <row r="911">
          <cell r="R911" t="str">
            <v>VEHICLE TRACKING MAN SYSTEM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1.047</v>
          </cell>
          <cell r="AG911">
            <v>1.046</v>
          </cell>
          <cell r="AH911">
            <v>1.046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</row>
        <row r="912">
          <cell r="R912" t="str">
            <v>REPLACEMENT OF 110V BATTERIES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1.047</v>
          </cell>
          <cell r="AG912">
            <v>1.046</v>
          </cell>
          <cell r="AH912">
            <v>1.046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</row>
        <row r="913">
          <cell r="R913" t="str">
            <v>REPLACEMENT OF 110V BATTERIES</v>
          </cell>
          <cell r="S913">
            <v>2750000</v>
          </cell>
          <cell r="T913">
            <v>165349</v>
          </cell>
          <cell r="U913">
            <v>330698</v>
          </cell>
          <cell r="V913">
            <v>330698</v>
          </cell>
          <cell r="W913">
            <v>2419302</v>
          </cell>
          <cell r="X913">
            <v>0</v>
          </cell>
          <cell r="Z913">
            <v>12.02</v>
          </cell>
          <cell r="AA913">
            <v>661396</v>
          </cell>
          <cell r="AB913">
            <v>165349</v>
          </cell>
          <cell r="AC913">
            <v>1984188</v>
          </cell>
          <cell r="AD913">
            <v>0</v>
          </cell>
          <cell r="AE913">
            <v>2750000</v>
          </cell>
          <cell r="AF913">
            <v>1.047</v>
          </cell>
          <cell r="AG913">
            <v>1.046</v>
          </cell>
          <cell r="AH913">
            <v>1.046</v>
          </cell>
          <cell r="AI913">
            <v>2750000</v>
          </cell>
          <cell r="AJ913">
            <v>0</v>
          </cell>
          <cell r="AK913">
            <v>2750000</v>
          </cell>
          <cell r="AL913">
            <v>2750000</v>
          </cell>
        </row>
        <row r="914">
          <cell r="R914" t="str">
            <v>REPLACEMENT OF 11KV SWITCHGEARS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1.047</v>
          </cell>
          <cell r="AG914">
            <v>1.046</v>
          </cell>
          <cell r="AH914">
            <v>1.046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</row>
        <row r="915">
          <cell r="R915" t="str">
            <v>REPLACEMENT OF 32V BATTERIES</v>
          </cell>
          <cell r="S915">
            <v>0</v>
          </cell>
          <cell r="T915" t="str">
            <v>P652142P61</v>
          </cell>
          <cell r="U915" t="str">
            <v>P652142P61</v>
          </cell>
          <cell r="V915" t="str">
            <v>P652142P61</v>
          </cell>
          <cell r="W915" t="str">
            <v>P652142P61</v>
          </cell>
          <cell r="X915" t="str">
            <v>P652142P61</v>
          </cell>
          <cell r="Y915" t="str">
            <v>P652142P61</v>
          </cell>
          <cell r="Z915" t="str">
            <v>P652142P61</v>
          </cell>
          <cell r="AA915" t="str">
            <v>P652142P61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1.047</v>
          </cell>
          <cell r="AG915">
            <v>1.046</v>
          </cell>
          <cell r="AH915">
            <v>1.046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</row>
        <row r="916">
          <cell r="R916" t="str">
            <v>REPLACEMENT OF 11KV SWITCHGEARS</v>
          </cell>
          <cell r="S916">
            <v>2250000</v>
          </cell>
          <cell r="T916">
            <v>0</v>
          </cell>
          <cell r="U916">
            <v>0</v>
          </cell>
          <cell r="V916">
            <v>46468.48</v>
          </cell>
          <cell r="W916">
            <v>2203531.52</v>
          </cell>
          <cell r="X916">
            <v>0</v>
          </cell>
          <cell r="Z916">
            <v>2.06</v>
          </cell>
          <cell r="AA916">
            <v>46468.48</v>
          </cell>
          <cell r="AB916">
            <v>11617.12</v>
          </cell>
          <cell r="AC916">
            <v>139405.44</v>
          </cell>
          <cell r="AD916">
            <v>0</v>
          </cell>
          <cell r="AE916">
            <v>2250000</v>
          </cell>
          <cell r="AF916">
            <v>1.047</v>
          </cell>
          <cell r="AG916">
            <v>1.046</v>
          </cell>
          <cell r="AH916">
            <v>1.046</v>
          </cell>
          <cell r="AI916">
            <v>2250000</v>
          </cell>
          <cell r="AJ916">
            <v>0</v>
          </cell>
          <cell r="AK916">
            <v>2250000</v>
          </cell>
          <cell r="AL916">
            <v>2250000</v>
          </cell>
        </row>
        <row r="917">
          <cell r="R917" t="str">
            <v>REPLACEMENT OF 32V BATTERIES</v>
          </cell>
          <cell r="S917">
            <v>2500000</v>
          </cell>
          <cell r="T917">
            <v>0</v>
          </cell>
          <cell r="U917">
            <v>0</v>
          </cell>
          <cell r="V917">
            <v>1829070</v>
          </cell>
          <cell r="W917">
            <v>670930</v>
          </cell>
          <cell r="X917">
            <v>0</v>
          </cell>
          <cell r="Z917">
            <v>73.16</v>
          </cell>
          <cell r="AA917">
            <v>1829070</v>
          </cell>
          <cell r="AB917">
            <v>457267.5</v>
          </cell>
          <cell r="AC917">
            <v>5487210</v>
          </cell>
          <cell r="AD917">
            <v>0</v>
          </cell>
          <cell r="AE917">
            <v>2500000</v>
          </cell>
          <cell r="AF917">
            <v>1.047</v>
          </cell>
          <cell r="AG917">
            <v>1.046</v>
          </cell>
          <cell r="AH917">
            <v>1.046</v>
          </cell>
          <cell r="AI917">
            <v>2500000</v>
          </cell>
          <cell r="AJ917">
            <v>0</v>
          </cell>
          <cell r="AK917">
            <v>2500000</v>
          </cell>
          <cell r="AL917">
            <v>2500000</v>
          </cell>
        </row>
        <row r="918">
          <cell r="R918" t="str">
            <v>REFUR PROTEC &amp; SCADA SYSTEMS  DIST CENTR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1.047</v>
          </cell>
          <cell r="AG918">
            <v>1.046</v>
          </cell>
          <cell r="AH918">
            <v>1.046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</row>
        <row r="919">
          <cell r="R919" t="str">
            <v>TRANSFORMER REPLACE &amp; OTHER RELATED EQUI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1.047</v>
          </cell>
          <cell r="AG919">
            <v>1.046</v>
          </cell>
          <cell r="AH919">
            <v>1.046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</row>
        <row r="920">
          <cell r="R920" t="str">
            <v>REFUR PROTEC &amp; SCADA SYSTEMS  DIST CENTR</v>
          </cell>
          <cell r="S920">
            <v>1000000</v>
          </cell>
          <cell r="T920">
            <v>0</v>
          </cell>
          <cell r="U920">
            <v>160121.43</v>
          </cell>
          <cell r="V920">
            <v>0</v>
          </cell>
          <cell r="W920">
            <v>1000000</v>
          </cell>
          <cell r="X920">
            <v>154018.83</v>
          </cell>
          <cell r="Z920">
            <v>0</v>
          </cell>
          <cell r="AA920">
            <v>160121.43</v>
          </cell>
          <cell r="AB920">
            <v>40030.3575</v>
          </cell>
          <cell r="AC920">
            <v>480364.29</v>
          </cell>
          <cell r="AD920">
            <v>0</v>
          </cell>
          <cell r="AE920">
            <v>1000000</v>
          </cell>
          <cell r="AF920">
            <v>1.047</v>
          </cell>
          <cell r="AG920">
            <v>1.046</v>
          </cell>
          <cell r="AH920">
            <v>1.046</v>
          </cell>
          <cell r="AI920">
            <v>1000000</v>
          </cell>
          <cell r="AJ920">
            <v>0</v>
          </cell>
          <cell r="AK920">
            <v>1000000</v>
          </cell>
          <cell r="AL920">
            <v>1000000</v>
          </cell>
        </row>
        <row r="921">
          <cell r="R921" t="str">
            <v>REPLACEMENT OF DAMAGED SWITCHGEAR AND EQ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1.047</v>
          </cell>
          <cell r="AG921">
            <v>1.046</v>
          </cell>
          <cell r="AH921">
            <v>1.046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</row>
        <row r="922">
          <cell r="R922" t="str">
            <v>TRANSFORMER REPLACE &amp; OTHER RELATED EQUI</v>
          </cell>
          <cell r="S922">
            <v>12000000</v>
          </cell>
          <cell r="T922">
            <v>430322.07</v>
          </cell>
          <cell r="U922">
            <v>0</v>
          </cell>
          <cell r="V922">
            <v>1347283.87</v>
          </cell>
          <cell r="W922">
            <v>10652716.13</v>
          </cell>
          <cell r="X922">
            <v>0</v>
          </cell>
          <cell r="Z922">
            <v>11.22</v>
          </cell>
          <cell r="AA922">
            <v>1347283.87</v>
          </cell>
          <cell r="AB922">
            <v>336820.9675</v>
          </cell>
          <cell r="AC922">
            <v>4041851.6100000003</v>
          </cell>
          <cell r="AD922">
            <v>0</v>
          </cell>
          <cell r="AE922">
            <v>12000000</v>
          </cell>
          <cell r="AF922">
            <v>1.047</v>
          </cell>
          <cell r="AG922">
            <v>1.046</v>
          </cell>
          <cell r="AH922">
            <v>1.046</v>
          </cell>
          <cell r="AI922">
            <v>12000000</v>
          </cell>
          <cell r="AJ922">
            <v>0</v>
          </cell>
          <cell r="AK922">
            <v>9000000</v>
          </cell>
          <cell r="AL922">
            <v>9000000</v>
          </cell>
        </row>
        <row r="923">
          <cell r="R923" t="str">
            <v>REP 2 &amp;4 WAY FIBREGLAS BOX (BOTS % TBAN)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1.047</v>
          </cell>
          <cell r="AG923">
            <v>1.046</v>
          </cell>
          <cell r="AH923">
            <v>1.046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</row>
        <row r="924">
          <cell r="R924" t="str">
            <v>INSTALLATION OF HIGH VOLTAGE TEST EQUIPM</v>
          </cell>
          <cell r="S924">
            <v>2500000</v>
          </cell>
          <cell r="T924">
            <v>0</v>
          </cell>
          <cell r="U924">
            <v>0</v>
          </cell>
          <cell r="V924">
            <v>0</v>
          </cell>
          <cell r="W924">
            <v>2500000</v>
          </cell>
          <cell r="X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2500000</v>
          </cell>
          <cell r="AF924">
            <v>1.047</v>
          </cell>
          <cell r="AG924">
            <v>1.046</v>
          </cell>
          <cell r="AH924">
            <v>1.046</v>
          </cell>
          <cell r="AI924">
            <v>2500000</v>
          </cell>
          <cell r="AJ924">
            <v>0</v>
          </cell>
          <cell r="AK924">
            <v>2500000</v>
          </cell>
          <cell r="AL924">
            <v>2500000</v>
          </cell>
        </row>
        <row r="925">
          <cell r="R925" t="str">
            <v>REP 2 &amp;4 WAY FIBREGLAS BOX (BOTS % TBAN)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1.047</v>
          </cell>
          <cell r="AG925">
            <v>1.046</v>
          </cell>
          <cell r="AH925">
            <v>1.046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</row>
        <row r="926">
          <cell r="R926" t="str">
            <v>REPLACEMENT OF OIL PLANT</v>
          </cell>
          <cell r="S926">
            <v>500000</v>
          </cell>
          <cell r="T926">
            <v>0</v>
          </cell>
          <cell r="U926">
            <v>0</v>
          </cell>
          <cell r="V926">
            <v>0</v>
          </cell>
          <cell r="W926">
            <v>500000</v>
          </cell>
          <cell r="X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1.047</v>
          </cell>
          <cell r="AG926">
            <v>1.046</v>
          </cell>
          <cell r="AH926">
            <v>1.046</v>
          </cell>
          <cell r="AI926">
            <v>500000</v>
          </cell>
          <cell r="AJ926">
            <v>-500000</v>
          </cell>
          <cell r="AK926">
            <v>500000</v>
          </cell>
          <cell r="AL926">
            <v>500000</v>
          </cell>
        </row>
        <row r="927">
          <cell r="R927" t="str">
            <v>REPAIR VISTA DIST DIST CENTRE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1.047</v>
          </cell>
          <cell r="AG927">
            <v>1.046</v>
          </cell>
          <cell r="AH927">
            <v>1.046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</row>
        <row r="928">
          <cell r="R928" t="str">
            <v>REPAIR MMM DIST DIST CENTRE</v>
          </cell>
          <cell r="S928">
            <v>12247311</v>
          </cell>
          <cell r="T928">
            <v>0</v>
          </cell>
          <cell r="U928">
            <v>0</v>
          </cell>
          <cell r="V928">
            <v>837950</v>
          </cell>
          <cell r="W928">
            <v>11409361</v>
          </cell>
          <cell r="X928">
            <v>0</v>
          </cell>
          <cell r="Z928">
            <v>6.84</v>
          </cell>
          <cell r="AA928">
            <v>837950</v>
          </cell>
          <cell r="AB928">
            <v>209487.5</v>
          </cell>
          <cell r="AC928">
            <v>2513850</v>
          </cell>
          <cell r="AD928">
            <v>0</v>
          </cell>
          <cell r="AE928">
            <v>2837950</v>
          </cell>
          <cell r="AF928">
            <v>1.047</v>
          </cell>
          <cell r="AG928">
            <v>1.046</v>
          </cell>
          <cell r="AH928">
            <v>1.046</v>
          </cell>
          <cell r="AI928">
            <v>12247311</v>
          </cell>
          <cell r="AJ928">
            <v>-9409361</v>
          </cell>
          <cell r="AK928">
            <v>2837950</v>
          </cell>
          <cell r="AL928">
            <v>2837950</v>
          </cell>
        </row>
        <row r="929">
          <cell r="R929" t="str">
            <v>REPAIR VISTA DIST DIST CENTRE</v>
          </cell>
          <cell r="S929">
            <v>30163644</v>
          </cell>
          <cell r="T929">
            <v>0</v>
          </cell>
          <cell r="U929">
            <v>10000</v>
          </cell>
          <cell r="V929">
            <v>0</v>
          </cell>
          <cell r="W929">
            <v>30163644</v>
          </cell>
          <cell r="X929">
            <v>0</v>
          </cell>
          <cell r="Z929">
            <v>0</v>
          </cell>
          <cell r="AA929">
            <v>10000</v>
          </cell>
          <cell r="AB929">
            <v>2500</v>
          </cell>
          <cell r="AC929">
            <v>30000</v>
          </cell>
          <cell r="AD929">
            <v>0</v>
          </cell>
          <cell r="AE929">
            <v>10412309</v>
          </cell>
          <cell r="AF929">
            <v>1.047</v>
          </cell>
          <cell r="AG929">
            <v>1.046</v>
          </cell>
          <cell r="AH929">
            <v>1.046</v>
          </cell>
          <cell r="AI929">
            <v>30163644</v>
          </cell>
          <cell r="AJ929">
            <v>-19751335</v>
          </cell>
          <cell r="AK929">
            <v>10412309</v>
          </cell>
          <cell r="AL929">
            <v>10412309</v>
          </cell>
        </row>
        <row r="930">
          <cell r="R930" t="str">
            <v>SM D14: SAL &amp; ALL -  BASIC SALARY</v>
          </cell>
          <cell r="S930">
            <v>1341534</v>
          </cell>
          <cell r="T930">
            <v>81756</v>
          </cell>
          <cell r="U930">
            <v>0</v>
          </cell>
          <cell r="V930">
            <v>327024</v>
          </cell>
          <cell r="W930">
            <v>1014510</v>
          </cell>
          <cell r="X930">
            <v>0</v>
          </cell>
          <cell r="Z930">
            <v>24.37</v>
          </cell>
          <cell r="AA930">
            <v>327024</v>
          </cell>
          <cell r="AB930">
            <v>81756</v>
          </cell>
          <cell r="AC930">
            <v>981072</v>
          </cell>
          <cell r="AD930">
            <v>0</v>
          </cell>
          <cell r="AE930">
            <v>1341534</v>
          </cell>
          <cell r="AF930">
            <v>1.053</v>
          </cell>
          <cell r="AG930">
            <v>1.049</v>
          </cell>
          <cell r="AH930">
            <v>1.047</v>
          </cell>
          <cell r="AI930">
            <v>1341534</v>
          </cell>
          <cell r="AJ930">
            <v>0</v>
          </cell>
          <cell r="AK930">
            <v>1341534</v>
          </cell>
          <cell r="AL930">
            <v>1288163.331</v>
          </cell>
        </row>
        <row r="931">
          <cell r="R931" t="str">
            <v>SM D14: ALLOW - CELLULAR &amp; TELEPHONE</v>
          </cell>
          <cell r="S931">
            <v>15091</v>
          </cell>
          <cell r="T931">
            <v>1200</v>
          </cell>
          <cell r="U931">
            <v>0</v>
          </cell>
          <cell r="V931">
            <v>4800</v>
          </cell>
          <cell r="W931">
            <v>10291</v>
          </cell>
          <cell r="X931">
            <v>0</v>
          </cell>
          <cell r="Z931">
            <v>31.8</v>
          </cell>
          <cell r="AA931">
            <v>4800</v>
          </cell>
          <cell r="AB931">
            <v>1200</v>
          </cell>
          <cell r="AC931">
            <v>14400</v>
          </cell>
          <cell r="AE931">
            <v>15091</v>
          </cell>
          <cell r="AF931">
            <v>1.053</v>
          </cell>
          <cell r="AG931">
            <v>1.049</v>
          </cell>
          <cell r="AH931">
            <v>1.047</v>
          </cell>
          <cell r="AI931">
            <v>15091</v>
          </cell>
          <cell r="AJ931">
            <v>0</v>
          </cell>
          <cell r="AK931">
            <v>15091</v>
          </cell>
          <cell r="AL931">
            <v>15163.2</v>
          </cell>
        </row>
        <row r="932">
          <cell r="R932" t="str">
            <v>SM D14: ALLOW - TRAVEL OR MOTOR VEHICLE</v>
          </cell>
          <cell r="S932">
            <v>0</v>
          </cell>
          <cell r="T932">
            <v>20000</v>
          </cell>
          <cell r="U932">
            <v>0</v>
          </cell>
          <cell r="V932">
            <v>80000</v>
          </cell>
          <cell r="W932">
            <v>-80000</v>
          </cell>
          <cell r="X932">
            <v>0</v>
          </cell>
          <cell r="Z932">
            <v>0</v>
          </cell>
          <cell r="AA932">
            <v>80000</v>
          </cell>
          <cell r="AB932">
            <v>20000</v>
          </cell>
          <cell r="AC932">
            <v>240000</v>
          </cell>
          <cell r="AE932">
            <v>0</v>
          </cell>
          <cell r="AF932">
            <v>1.053</v>
          </cell>
          <cell r="AG932">
            <v>1.049</v>
          </cell>
          <cell r="AH932">
            <v>1.047</v>
          </cell>
          <cell r="AI932">
            <v>0</v>
          </cell>
          <cell r="AJ932">
            <v>0</v>
          </cell>
          <cell r="AK932">
            <v>0</v>
          </cell>
          <cell r="AL932">
            <v>252720</v>
          </cell>
        </row>
        <row r="933">
          <cell r="R933" t="str">
            <v>SM D14: SOC CONTR: UIF</v>
          </cell>
          <cell r="S933">
            <v>0</v>
          </cell>
          <cell r="T933">
            <v>177.12</v>
          </cell>
          <cell r="U933">
            <v>0</v>
          </cell>
          <cell r="V933">
            <v>708.48</v>
          </cell>
          <cell r="W933">
            <v>-708.48</v>
          </cell>
          <cell r="X933">
            <v>0</v>
          </cell>
          <cell r="Z933">
            <v>0</v>
          </cell>
          <cell r="AA933">
            <v>708.48</v>
          </cell>
          <cell r="AB933">
            <v>177.12</v>
          </cell>
          <cell r="AC933">
            <v>2125.44</v>
          </cell>
          <cell r="AE933">
            <v>0</v>
          </cell>
          <cell r="AF933">
            <v>1.053</v>
          </cell>
          <cell r="AG933">
            <v>1.049</v>
          </cell>
          <cell r="AH933">
            <v>1.047</v>
          </cell>
          <cell r="AI933">
            <v>0</v>
          </cell>
          <cell r="AJ933">
            <v>0</v>
          </cell>
          <cell r="AK933">
            <v>0</v>
          </cell>
          <cell r="AL933">
            <v>2238.08832</v>
          </cell>
        </row>
        <row r="934">
          <cell r="R934" t="str">
            <v>MS: SAL &amp; ALL: BASIC SALARY &amp; WAGES</v>
          </cell>
          <cell r="S934">
            <v>1078043</v>
          </cell>
          <cell r="T934">
            <v>54327.68</v>
          </cell>
          <cell r="U934">
            <v>0</v>
          </cell>
          <cell r="V934">
            <v>217196.79</v>
          </cell>
          <cell r="W934">
            <v>860846.21</v>
          </cell>
          <cell r="X934">
            <v>0</v>
          </cell>
          <cell r="Z934">
            <v>20.14</v>
          </cell>
          <cell r="AA934">
            <v>217196.79</v>
          </cell>
          <cell r="AB934">
            <v>54299.1975</v>
          </cell>
          <cell r="AC934">
            <v>651590.37</v>
          </cell>
          <cell r="AE934">
            <v>1078043</v>
          </cell>
          <cell r="AF934">
            <v>1.053</v>
          </cell>
          <cell r="AG934">
            <v>1.049</v>
          </cell>
          <cell r="AH934">
            <v>1.047</v>
          </cell>
          <cell r="AI934">
            <v>1078043</v>
          </cell>
          <cell r="AJ934">
            <v>0</v>
          </cell>
          <cell r="AK934">
            <v>1078043</v>
          </cell>
          <cell r="AL934">
            <v>1047692.3951798438</v>
          </cell>
        </row>
        <row r="935">
          <cell r="R935" t="str">
            <v>MS: ALL - CELLULAR &amp; TELEPHONE</v>
          </cell>
          <cell r="S935">
            <v>4033</v>
          </cell>
          <cell r="T935">
            <v>320.7</v>
          </cell>
          <cell r="U935">
            <v>0</v>
          </cell>
          <cell r="V935">
            <v>1282.8</v>
          </cell>
          <cell r="W935">
            <v>2750.2</v>
          </cell>
          <cell r="X935">
            <v>0</v>
          </cell>
          <cell r="Z935">
            <v>31.8</v>
          </cell>
          <cell r="AA935">
            <v>1282.8</v>
          </cell>
          <cell r="AB935">
            <v>320.7</v>
          </cell>
          <cell r="AC935">
            <v>3848.3999999999996</v>
          </cell>
          <cell r="AE935">
            <v>4033</v>
          </cell>
          <cell r="AF935">
            <v>1.053</v>
          </cell>
          <cell r="AG935">
            <v>1.049</v>
          </cell>
          <cell r="AH935">
            <v>1.047</v>
          </cell>
          <cell r="AI935">
            <v>4033</v>
          </cell>
          <cell r="AJ935">
            <v>0</v>
          </cell>
          <cell r="AK935">
            <v>4033</v>
          </cell>
          <cell r="AL935">
            <v>3736.4601453183363</v>
          </cell>
        </row>
        <row r="936">
          <cell r="R936" t="str">
            <v>MS: HB &amp; INC: HOUSING BENEFITS</v>
          </cell>
          <cell r="S936">
            <v>24259</v>
          </cell>
          <cell r="T936">
            <v>0</v>
          </cell>
          <cell r="U936">
            <v>0</v>
          </cell>
          <cell r="V936">
            <v>0</v>
          </cell>
          <cell r="W936">
            <v>24259</v>
          </cell>
          <cell r="X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E936">
            <v>24259</v>
          </cell>
          <cell r="AF936">
            <v>1.053</v>
          </cell>
          <cell r="AG936">
            <v>1.049</v>
          </cell>
          <cell r="AH936">
            <v>1.047</v>
          </cell>
          <cell r="AI936">
            <v>24259</v>
          </cell>
          <cell r="AJ936">
            <v>0</v>
          </cell>
          <cell r="AK936">
            <v>24259</v>
          </cell>
          <cell r="AL936">
            <v>11788.083196846688</v>
          </cell>
        </row>
        <row r="937">
          <cell r="R937" t="str">
            <v>MS: ALL - TRAVEL OR MOTOR VEHICLE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E937">
            <v>0</v>
          </cell>
          <cell r="AF937">
            <v>1.047</v>
          </cell>
          <cell r="AG937">
            <v>1.046</v>
          </cell>
          <cell r="AH937">
            <v>1.046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</row>
        <row r="938">
          <cell r="R938" t="str">
            <v>MS: ALL - TRAVEL OR MOTOR VEHICLE (SUBS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E938">
            <v>0</v>
          </cell>
          <cell r="AF938">
            <v>1.053</v>
          </cell>
          <cell r="AG938">
            <v>1.049</v>
          </cell>
          <cell r="AH938">
            <v>1.047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</row>
        <row r="939">
          <cell r="R939" t="str">
            <v>MS: OVERTIME - STRUCTURED</v>
          </cell>
          <cell r="S939">
            <v>80392</v>
          </cell>
          <cell r="T939">
            <v>8880.37</v>
          </cell>
          <cell r="U939">
            <v>0</v>
          </cell>
          <cell r="V939">
            <v>25317.06</v>
          </cell>
          <cell r="W939">
            <v>55074.94</v>
          </cell>
          <cell r="X939">
            <v>0</v>
          </cell>
          <cell r="Z939">
            <v>31.49</v>
          </cell>
          <cell r="AA939">
            <v>25317.06</v>
          </cell>
          <cell r="AB939">
            <v>6329.265</v>
          </cell>
          <cell r="AC939">
            <v>75951.18000000001</v>
          </cell>
          <cell r="AE939">
            <v>80392</v>
          </cell>
          <cell r="AF939">
            <v>1.053</v>
          </cell>
          <cell r="AG939">
            <v>1.049</v>
          </cell>
          <cell r="AH939">
            <v>1.047</v>
          </cell>
          <cell r="AI939">
            <v>80392</v>
          </cell>
          <cell r="AJ939">
            <v>0</v>
          </cell>
          <cell r="AK939">
            <v>80392</v>
          </cell>
          <cell r="AL939">
            <v>64313.600000000006</v>
          </cell>
        </row>
        <row r="940">
          <cell r="R940" t="str">
            <v>MS: OVERTIME - NIGHT SHIFT</v>
          </cell>
          <cell r="S940">
            <v>6427</v>
          </cell>
          <cell r="T940">
            <v>813.75</v>
          </cell>
          <cell r="U940">
            <v>0</v>
          </cell>
          <cell r="V940">
            <v>2604.01</v>
          </cell>
          <cell r="W940">
            <v>3822.99</v>
          </cell>
          <cell r="X940">
            <v>0</v>
          </cell>
          <cell r="Z940">
            <v>40.51</v>
          </cell>
          <cell r="AA940">
            <v>2604.01</v>
          </cell>
          <cell r="AB940">
            <v>651.0025</v>
          </cell>
          <cell r="AC940">
            <v>7812.030000000001</v>
          </cell>
          <cell r="AE940">
            <v>6427</v>
          </cell>
          <cell r="AF940">
            <v>1.053</v>
          </cell>
          <cell r="AG940">
            <v>1.049</v>
          </cell>
          <cell r="AH940">
            <v>1.047</v>
          </cell>
          <cell r="AI940">
            <v>6427</v>
          </cell>
          <cell r="AJ940">
            <v>0</v>
          </cell>
          <cell r="AK940">
            <v>6427</v>
          </cell>
          <cell r="AL940">
            <v>6767.630999999999</v>
          </cell>
        </row>
        <row r="941">
          <cell r="R941" t="str">
            <v>MS: SRB - ANNUAL BONUS</v>
          </cell>
          <cell r="S941">
            <v>89837</v>
          </cell>
          <cell r="T941">
            <v>0</v>
          </cell>
          <cell r="U941">
            <v>0</v>
          </cell>
          <cell r="V941">
            <v>0</v>
          </cell>
          <cell r="W941">
            <v>89837</v>
          </cell>
          <cell r="X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E941">
            <v>89837</v>
          </cell>
          <cell r="AF941">
            <v>1.053</v>
          </cell>
          <cell r="AG941">
            <v>1.049</v>
          </cell>
          <cell r="AH941">
            <v>1.047</v>
          </cell>
          <cell r="AI941">
            <v>89837</v>
          </cell>
          <cell r="AJ941">
            <v>0</v>
          </cell>
          <cell r="AK941">
            <v>89837</v>
          </cell>
          <cell r="AL941">
            <v>38022.88021280446</v>
          </cell>
        </row>
        <row r="942">
          <cell r="R942" t="str">
            <v>MS: SRB - STANDBY ALLOWANCE</v>
          </cell>
          <cell r="S942">
            <v>20761</v>
          </cell>
          <cell r="T942">
            <v>1791.12</v>
          </cell>
          <cell r="U942">
            <v>0</v>
          </cell>
          <cell r="V942">
            <v>6627.15</v>
          </cell>
          <cell r="W942">
            <v>14133.85</v>
          </cell>
          <cell r="X942">
            <v>0</v>
          </cell>
          <cell r="Z942">
            <v>31.92</v>
          </cell>
          <cell r="AA942">
            <v>6627.15</v>
          </cell>
          <cell r="AB942">
            <v>1656.7875</v>
          </cell>
          <cell r="AC942">
            <v>19881.449999999997</v>
          </cell>
          <cell r="AE942">
            <v>20761</v>
          </cell>
          <cell r="AF942">
            <v>1.053</v>
          </cell>
          <cell r="AG942">
            <v>1.049</v>
          </cell>
          <cell r="AH942">
            <v>1.047</v>
          </cell>
          <cell r="AI942">
            <v>20761</v>
          </cell>
          <cell r="AJ942">
            <v>0</v>
          </cell>
          <cell r="AK942">
            <v>20761</v>
          </cell>
          <cell r="AL942">
            <v>21861.333</v>
          </cell>
        </row>
        <row r="943">
          <cell r="R943" t="str">
            <v>MS: SRB - TOOLS ALLOWANCE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E943">
            <v>0</v>
          </cell>
          <cell r="AF943">
            <v>1.047</v>
          </cell>
          <cell r="AG943">
            <v>1.046</v>
          </cell>
          <cell r="AH943">
            <v>1.046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</row>
        <row r="944">
          <cell r="R944" t="str">
            <v>MS: SOC CONTR - BARGAINING COUNCIL</v>
          </cell>
          <cell r="S944">
            <v>259</v>
          </cell>
          <cell r="T944">
            <v>32.4</v>
          </cell>
          <cell r="U944">
            <v>0</v>
          </cell>
          <cell r="V944">
            <v>129.6</v>
          </cell>
          <cell r="W944">
            <v>129.4</v>
          </cell>
          <cell r="X944">
            <v>0</v>
          </cell>
          <cell r="Z944">
            <v>50.03</v>
          </cell>
          <cell r="AA944">
            <v>129.6</v>
          </cell>
          <cell r="AB944">
            <v>32.4</v>
          </cell>
          <cell r="AC944">
            <v>388.79999999999995</v>
          </cell>
          <cell r="AE944">
            <v>259</v>
          </cell>
          <cell r="AF944">
            <v>1.053</v>
          </cell>
          <cell r="AG944">
            <v>1.049</v>
          </cell>
          <cell r="AH944">
            <v>1.047</v>
          </cell>
          <cell r="AI944">
            <v>259</v>
          </cell>
          <cell r="AJ944">
            <v>0</v>
          </cell>
          <cell r="AK944">
            <v>259</v>
          </cell>
          <cell r="AL944">
            <v>125.83027617536028</v>
          </cell>
        </row>
        <row r="945">
          <cell r="R945" t="str">
            <v>MS: SOC CONTR - GROUP LIFE INSURANCE</v>
          </cell>
          <cell r="S945">
            <v>18327</v>
          </cell>
          <cell r="T945">
            <v>261.21</v>
          </cell>
          <cell r="U945">
            <v>0</v>
          </cell>
          <cell r="V945">
            <v>1044.84</v>
          </cell>
          <cell r="W945">
            <v>17282.16</v>
          </cell>
          <cell r="X945">
            <v>0</v>
          </cell>
          <cell r="Z945">
            <v>5.7</v>
          </cell>
          <cell r="AA945">
            <v>1044.84</v>
          </cell>
          <cell r="AB945">
            <v>261.21</v>
          </cell>
          <cell r="AC945">
            <v>3134.5199999999995</v>
          </cell>
          <cell r="AE945">
            <v>18327</v>
          </cell>
          <cell r="AF945">
            <v>1.053</v>
          </cell>
          <cell r="AG945">
            <v>1.049</v>
          </cell>
          <cell r="AH945">
            <v>1.047</v>
          </cell>
          <cell r="AI945">
            <v>18327</v>
          </cell>
          <cell r="AJ945">
            <v>0</v>
          </cell>
          <cell r="AK945">
            <v>18327</v>
          </cell>
          <cell r="AL945">
            <v>7984.804844688939</v>
          </cell>
        </row>
        <row r="946">
          <cell r="R946" t="str">
            <v>MS: SOC CONTR - MEDICAL</v>
          </cell>
          <cell r="S946">
            <v>120054</v>
          </cell>
          <cell r="T946">
            <v>8729.67</v>
          </cell>
          <cell r="U946">
            <v>0</v>
          </cell>
          <cell r="V946">
            <v>34918.68</v>
          </cell>
          <cell r="W946">
            <v>85135.32</v>
          </cell>
          <cell r="X946">
            <v>0</v>
          </cell>
          <cell r="Z946">
            <v>29.08</v>
          </cell>
          <cell r="AA946">
            <v>34918.68</v>
          </cell>
          <cell r="AB946">
            <v>8729.67</v>
          </cell>
          <cell r="AC946">
            <v>104756.04000000001</v>
          </cell>
          <cell r="AE946">
            <v>120054</v>
          </cell>
          <cell r="AF946">
            <v>1.053</v>
          </cell>
          <cell r="AG946">
            <v>1.049</v>
          </cell>
          <cell r="AH946">
            <v>1.047</v>
          </cell>
          <cell r="AI946">
            <v>120054</v>
          </cell>
          <cell r="AJ946">
            <v>0</v>
          </cell>
          <cell r="AK946">
            <v>120054</v>
          </cell>
          <cell r="AL946">
            <v>58336.31414907675</v>
          </cell>
        </row>
        <row r="947">
          <cell r="R947" t="str">
            <v>MS: SOC CONTR - PENSION</v>
          </cell>
          <cell r="S947">
            <v>194802</v>
          </cell>
          <cell r="T947">
            <v>9510.9</v>
          </cell>
          <cell r="U947">
            <v>0</v>
          </cell>
          <cell r="V947">
            <v>38043.6</v>
          </cell>
          <cell r="W947">
            <v>156758.4</v>
          </cell>
          <cell r="X947">
            <v>0</v>
          </cell>
          <cell r="Z947">
            <v>19.52</v>
          </cell>
          <cell r="AA947">
            <v>38043.6</v>
          </cell>
          <cell r="AB947">
            <v>9510.9</v>
          </cell>
          <cell r="AC947">
            <v>114130.79999999999</v>
          </cell>
          <cell r="AE947">
            <v>194802</v>
          </cell>
          <cell r="AF947">
            <v>1.053</v>
          </cell>
          <cell r="AG947">
            <v>1.049</v>
          </cell>
          <cell r="AH947">
            <v>1.047</v>
          </cell>
          <cell r="AI947">
            <v>194802</v>
          </cell>
          <cell r="AJ947">
            <v>0</v>
          </cell>
          <cell r="AK947">
            <v>194802</v>
          </cell>
          <cell r="AL947">
            <v>82448.8134534452</v>
          </cell>
        </row>
        <row r="948">
          <cell r="R948" t="str">
            <v>MS: SOC CONTR - UNEMPLOYMENT INSUR FUND</v>
          </cell>
          <cell r="S948">
            <v>4455</v>
          </cell>
          <cell r="T948">
            <v>354.24</v>
          </cell>
          <cell r="U948">
            <v>0</v>
          </cell>
          <cell r="V948">
            <v>1416.96</v>
          </cell>
          <cell r="W948">
            <v>3038.04</v>
          </cell>
          <cell r="X948">
            <v>0</v>
          </cell>
          <cell r="Z948">
            <v>31.8</v>
          </cell>
          <cell r="AA948">
            <v>1416.96</v>
          </cell>
          <cell r="AB948">
            <v>354.24</v>
          </cell>
          <cell r="AC948">
            <v>4250.88</v>
          </cell>
          <cell r="AE948">
            <v>4455</v>
          </cell>
          <cell r="AF948">
            <v>1.053</v>
          </cell>
          <cell r="AG948">
            <v>1.049</v>
          </cell>
          <cell r="AH948">
            <v>1.047</v>
          </cell>
          <cell r="AI948">
            <v>4455</v>
          </cell>
          <cell r="AJ948">
            <v>0</v>
          </cell>
          <cell r="AK948">
            <v>4455</v>
          </cell>
          <cell r="AL948">
            <v>2063.6165292759088</v>
          </cell>
        </row>
        <row r="949">
          <cell r="R949" t="str">
            <v>OS: CATERING SERVICES(REFRESHMENTS)</v>
          </cell>
          <cell r="S949">
            <v>20000</v>
          </cell>
          <cell r="T949">
            <v>0</v>
          </cell>
          <cell r="U949">
            <v>0</v>
          </cell>
          <cell r="V949">
            <v>18450</v>
          </cell>
          <cell r="W949">
            <v>1550</v>
          </cell>
          <cell r="X949">
            <v>0</v>
          </cell>
          <cell r="Z949">
            <v>92.25</v>
          </cell>
          <cell r="AA949">
            <v>18450</v>
          </cell>
          <cell r="AB949">
            <v>4612.5</v>
          </cell>
          <cell r="AC949">
            <v>55350</v>
          </cell>
          <cell r="AE949">
            <v>20000</v>
          </cell>
          <cell r="AF949">
            <v>1.047</v>
          </cell>
          <cell r="AG949">
            <v>1.046</v>
          </cell>
          <cell r="AH949">
            <v>1.046</v>
          </cell>
          <cell r="AI949">
            <v>20000</v>
          </cell>
          <cell r="AJ949">
            <v>0</v>
          </cell>
          <cell r="AK949">
            <v>20000</v>
          </cell>
          <cell r="AL949">
            <v>20000</v>
          </cell>
        </row>
        <row r="950">
          <cell r="R950" t="str">
            <v>OC: REG FEES NATIONAL</v>
          </cell>
          <cell r="S950">
            <v>65000</v>
          </cell>
          <cell r="T950">
            <v>0</v>
          </cell>
          <cell r="U950">
            <v>0</v>
          </cell>
          <cell r="V950">
            <v>0</v>
          </cell>
          <cell r="W950">
            <v>65000</v>
          </cell>
          <cell r="X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E950">
            <v>65000</v>
          </cell>
          <cell r="AF950">
            <v>1.047</v>
          </cell>
          <cell r="AG950">
            <v>1.046</v>
          </cell>
          <cell r="AH950">
            <v>1.046</v>
          </cell>
          <cell r="AI950">
            <v>65000</v>
          </cell>
          <cell r="AJ950">
            <v>0</v>
          </cell>
          <cell r="AK950">
            <v>65000</v>
          </cell>
          <cell r="AL950">
            <v>65000</v>
          </cell>
        </row>
        <row r="951">
          <cell r="R951" t="str">
            <v>OC: SKILLS DEVELOPMENT FUND LEVY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E951">
            <v>0</v>
          </cell>
          <cell r="AF951">
            <v>1.047</v>
          </cell>
          <cell r="AG951">
            <v>1.046</v>
          </cell>
          <cell r="AH951">
            <v>1.046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</row>
        <row r="952">
          <cell r="R952" t="str">
            <v>INVENTORY - MATERIALS &amp; SUPPLIES(PRINT&amp;</v>
          </cell>
          <cell r="S952">
            <v>5000</v>
          </cell>
          <cell r="T952">
            <v>0</v>
          </cell>
          <cell r="U952">
            <v>0</v>
          </cell>
          <cell r="V952">
            <v>0</v>
          </cell>
          <cell r="W952">
            <v>5000</v>
          </cell>
          <cell r="X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E952">
            <v>5000</v>
          </cell>
          <cell r="AF952">
            <v>1.047</v>
          </cell>
          <cell r="AG952">
            <v>1.046</v>
          </cell>
          <cell r="AH952">
            <v>1.046</v>
          </cell>
          <cell r="AI952">
            <v>5000</v>
          </cell>
          <cell r="AJ952">
            <v>0</v>
          </cell>
          <cell r="AK952">
            <v>5000</v>
          </cell>
          <cell r="AL952">
            <v>5000</v>
          </cell>
        </row>
        <row r="953">
          <cell r="R953" t="str">
            <v>MS: SAL &amp; ALL: BASIC SALARY &amp; WAGES</v>
          </cell>
          <cell r="S953">
            <v>5499685</v>
          </cell>
          <cell r="T953">
            <v>973294.48</v>
          </cell>
          <cell r="U953">
            <v>0</v>
          </cell>
          <cell r="V953">
            <v>3986896.78</v>
          </cell>
          <cell r="W953">
            <v>1512788.22</v>
          </cell>
          <cell r="X953">
            <v>0</v>
          </cell>
          <cell r="Z953">
            <v>72.49</v>
          </cell>
          <cell r="AA953">
            <v>3986896.78</v>
          </cell>
          <cell r="AB953">
            <v>996724.195</v>
          </cell>
          <cell r="AC953">
            <v>11960690.34</v>
          </cell>
          <cell r="AE953">
            <v>5499685</v>
          </cell>
          <cell r="AF953">
            <v>1.053</v>
          </cell>
          <cell r="AG953">
            <v>1.049</v>
          </cell>
          <cell r="AH953">
            <v>1.047</v>
          </cell>
          <cell r="AI953">
            <v>5499685</v>
          </cell>
          <cell r="AJ953">
            <v>0</v>
          </cell>
          <cell r="AK953">
            <v>5499685</v>
          </cell>
          <cell r="AL953">
            <v>6625853.579917749</v>
          </cell>
        </row>
        <row r="954">
          <cell r="R954" t="str">
            <v>MS: ALL - CELLULAR &amp; TELEPHONE</v>
          </cell>
          <cell r="S954">
            <v>30182</v>
          </cell>
          <cell r="T954">
            <v>2750</v>
          </cell>
          <cell r="U954">
            <v>0</v>
          </cell>
          <cell r="V954">
            <v>11743.47</v>
          </cell>
          <cell r="W954">
            <v>18438.53</v>
          </cell>
          <cell r="X954">
            <v>0</v>
          </cell>
          <cell r="Z954">
            <v>38.9</v>
          </cell>
          <cell r="AA954">
            <v>11743.47</v>
          </cell>
          <cell r="AB954">
            <v>2935.8675</v>
          </cell>
          <cell r="AC954">
            <v>35230.409999999996</v>
          </cell>
          <cell r="AE954">
            <v>30182</v>
          </cell>
          <cell r="AF954">
            <v>1.053</v>
          </cell>
          <cell r="AG954">
            <v>1.049</v>
          </cell>
          <cell r="AH954">
            <v>1.047</v>
          </cell>
          <cell r="AI954">
            <v>30182</v>
          </cell>
          <cell r="AJ954">
            <v>0</v>
          </cell>
          <cell r="AK954">
            <v>30182</v>
          </cell>
          <cell r="AL954">
            <v>37283.04479269934</v>
          </cell>
        </row>
        <row r="955">
          <cell r="R955" t="str">
            <v>MS: HB &amp; INC: HOUSING BENEFITS</v>
          </cell>
          <cell r="S955">
            <v>109167</v>
          </cell>
          <cell r="T955">
            <v>2023.54</v>
          </cell>
          <cell r="U955">
            <v>0</v>
          </cell>
          <cell r="V955">
            <v>8094.16</v>
          </cell>
          <cell r="W955">
            <v>101072.84</v>
          </cell>
          <cell r="X955">
            <v>0</v>
          </cell>
          <cell r="Z955">
            <v>7.41</v>
          </cell>
          <cell r="AA955">
            <v>8094.16</v>
          </cell>
          <cell r="AB955">
            <v>2023.54</v>
          </cell>
          <cell r="AC955">
            <v>24282.48</v>
          </cell>
          <cell r="AE955">
            <v>109167</v>
          </cell>
          <cell r="AF955">
            <v>1.053</v>
          </cell>
          <cell r="AG955">
            <v>1.049</v>
          </cell>
          <cell r="AH955">
            <v>1.047</v>
          </cell>
          <cell r="AI955">
            <v>109167</v>
          </cell>
          <cell r="AJ955">
            <v>0</v>
          </cell>
          <cell r="AK955">
            <v>109167</v>
          </cell>
          <cell r="AL955">
            <v>129668.91516531359</v>
          </cell>
        </row>
        <row r="956">
          <cell r="R956" t="str">
            <v>MS: ALL - TRAVEL OR MOTOR VEHICLE (SUBS</v>
          </cell>
          <cell r="S956">
            <v>34159</v>
          </cell>
          <cell r="T956">
            <v>103347.56</v>
          </cell>
          <cell r="U956">
            <v>0</v>
          </cell>
          <cell r="V956">
            <v>424441.86</v>
          </cell>
          <cell r="W956">
            <v>-390282.86</v>
          </cell>
          <cell r="X956">
            <v>0</v>
          </cell>
          <cell r="Z956">
            <v>999.99</v>
          </cell>
          <cell r="AA956">
            <v>424441.86</v>
          </cell>
          <cell r="AB956">
            <v>106110.465</v>
          </cell>
          <cell r="AC956">
            <v>1273325.58</v>
          </cell>
          <cell r="AE956">
            <v>34159</v>
          </cell>
          <cell r="AF956">
            <v>1.053</v>
          </cell>
          <cell r="AG956">
            <v>1.049</v>
          </cell>
          <cell r="AH956">
            <v>1.047</v>
          </cell>
          <cell r="AI956">
            <v>34159</v>
          </cell>
          <cell r="AJ956">
            <v>0</v>
          </cell>
          <cell r="AK956">
            <v>34159</v>
          </cell>
          <cell r="AL956">
            <v>770512.3753986204</v>
          </cell>
        </row>
        <row r="957">
          <cell r="R957" t="str">
            <v>MS: OVERTIME - STRUCTURED</v>
          </cell>
          <cell r="S957">
            <v>0</v>
          </cell>
          <cell r="T957">
            <v>95738.26</v>
          </cell>
          <cell r="U957">
            <v>0</v>
          </cell>
          <cell r="V957">
            <v>360441</v>
          </cell>
          <cell r="W957">
            <v>-360441</v>
          </cell>
          <cell r="X957">
            <v>0</v>
          </cell>
          <cell r="Z957">
            <v>0</v>
          </cell>
          <cell r="AA957">
            <v>360441</v>
          </cell>
          <cell r="AB957">
            <v>90110.25</v>
          </cell>
          <cell r="AC957">
            <v>1081323</v>
          </cell>
          <cell r="AE957">
            <v>0</v>
          </cell>
          <cell r="AF957">
            <v>1.053</v>
          </cell>
          <cell r="AG957">
            <v>1.049</v>
          </cell>
          <cell r="AH957">
            <v>1.047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</row>
        <row r="958">
          <cell r="R958" t="str">
            <v>MS: SRB - ANNUAL BONUS</v>
          </cell>
          <cell r="S958">
            <v>347166</v>
          </cell>
          <cell r="T958">
            <v>46044</v>
          </cell>
          <cell r="U958">
            <v>0</v>
          </cell>
          <cell r="V958">
            <v>410112</v>
          </cell>
          <cell r="W958">
            <v>-62946</v>
          </cell>
          <cell r="X958">
            <v>0</v>
          </cell>
          <cell r="Z958">
            <v>118.13</v>
          </cell>
          <cell r="AA958">
            <v>410112</v>
          </cell>
          <cell r="AB958">
            <v>102528</v>
          </cell>
          <cell r="AC958">
            <v>1230336</v>
          </cell>
          <cell r="AE958">
            <v>347166</v>
          </cell>
          <cell r="AF958">
            <v>1.053</v>
          </cell>
          <cell r="AG958">
            <v>1.049</v>
          </cell>
          <cell r="AH958">
            <v>1.047</v>
          </cell>
          <cell r="AI958">
            <v>347166</v>
          </cell>
          <cell r="AJ958">
            <v>0</v>
          </cell>
          <cell r="AK958">
            <v>347166</v>
          </cell>
          <cell r="AL958">
            <v>444150.7766076526</v>
          </cell>
        </row>
        <row r="959">
          <cell r="R959" t="str">
            <v>MS: SOC CONTR - BARGAINING COUNCIL</v>
          </cell>
          <cell r="S959">
            <v>1166</v>
          </cell>
          <cell r="T959">
            <v>334.8</v>
          </cell>
          <cell r="U959">
            <v>0</v>
          </cell>
          <cell r="V959">
            <v>1339.2</v>
          </cell>
          <cell r="W959">
            <v>-173.2</v>
          </cell>
          <cell r="X959">
            <v>0</v>
          </cell>
          <cell r="Z959">
            <v>114.85</v>
          </cell>
          <cell r="AA959">
            <v>1339.2</v>
          </cell>
          <cell r="AB959">
            <v>334.8</v>
          </cell>
          <cell r="AC959">
            <v>4017.6000000000004</v>
          </cell>
          <cell r="AE959">
            <v>1166</v>
          </cell>
          <cell r="AF959">
            <v>1.053</v>
          </cell>
          <cell r="AG959">
            <v>1.049</v>
          </cell>
          <cell r="AH959">
            <v>1.047</v>
          </cell>
          <cell r="AI959">
            <v>1166</v>
          </cell>
          <cell r="AJ959">
            <v>0</v>
          </cell>
          <cell r="AK959">
            <v>1166</v>
          </cell>
          <cell r="AL959">
            <v>1384.133037928963</v>
          </cell>
        </row>
        <row r="960">
          <cell r="R960" t="str">
            <v>MS: SOC CONTR - GROUP LIFE INSURANCE</v>
          </cell>
          <cell r="S960">
            <v>93495</v>
          </cell>
          <cell r="T960">
            <v>7329.99</v>
          </cell>
          <cell r="U960">
            <v>0</v>
          </cell>
          <cell r="V960">
            <v>26890</v>
          </cell>
          <cell r="W960">
            <v>66605</v>
          </cell>
          <cell r="X960">
            <v>0</v>
          </cell>
          <cell r="Z960">
            <v>28.76</v>
          </cell>
          <cell r="AA960">
            <v>26890</v>
          </cell>
          <cell r="AB960">
            <v>6722.5</v>
          </cell>
          <cell r="AC960">
            <v>80670</v>
          </cell>
          <cell r="AE960">
            <v>93495</v>
          </cell>
          <cell r="AF960">
            <v>1.053</v>
          </cell>
          <cell r="AG960">
            <v>1.049</v>
          </cell>
          <cell r="AH960">
            <v>1.047</v>
          </cell>
          <cell r="AI960">
            <v>93495</v>
          </cell>
          <cell r="AJ960">
            <v>0</v>
          </cell>
          <cell r="AK960">
            <v>93495</v>
          </cell>
          <cell r="AL960">
            <v>93271.66308760704</v>
          </cell>
        </row>
        <row r="961">
          <cell r="R961" t="str">
            <v>MS: SOC CONTR - MEDICAL</v>
          </cell>
          <cell r="S961">
            <v>600268</v>
          </cell>
          <cell r="T961">
            <v>93885.6</v>
          </cell>
          <cell r="U961">
            <v>0</v>
          </cell>
          <cell r="V961">
            <v>386133</v>
          </cell>
          <cell r="W961">
            <v>214135</v>
          </cell>
          <cell r="X961">
            <v>0</v>
          </cell>
          <cell r="Z961">
            <v>64.32</v>
          </cell>
          <cell r="AA961">
            <v>386133</v>
          </cell>
          <cell r="AB961">
            <v>96533.25</v>
          </cell>
          <cell r="AC961">
            <v>1158399</v>
          </cell>
          <cell r="AE961">
            <v>600268</v>
          </cell>
          <cell r="AF961">
            <v>1.053</v>
          </cell>
          <cell r="AG961">
            <v>1.049</v>
          </cell>
          <cell r="AH961">
            <v>1.047</v>
          </cell>
          <cell r="AI961">
            <v>600268</v>
          </cell>
          <cell r="AJ961">
            <v>0</v>
          </cell>
          <cell r="AK961">
            <v>600268</v>
          </cell>
          <cell r="AL961">
            <v>641699.4556398442</v>
          </cell>
        </row>
        <row r="962">
          <cell r="R962" t="str">
            <v>MS: SOC CONTR - PENSION</v>
          </cell>
          <cell r="S962">
            <v>993793</v>
          </cell>
          <cell r="T962">
            <v>150614.64</v>
          </cell>
          <cell r="U962">
            <v>0</v>
          </cell>
          <cell r="V962">
            <v>599275.13</v>
          </cell>
          <cell r="W962">
            <v>394517.87</v>
          </cell>
          <cell r="X962">
            <v>0</v>
          </cell>
          <cell r="Z962">
            <v>60.3</v>
          </cell>
          <cell r="AA962">
            <v>599275.13</v>
          </cell>
          <cell r="AB962">
            <v>149818.7825</v>
          </cell>
          <cell r="AC962">
            <v>1797825.3900000001</v>
          </cell>
          <cell r="AE962">
            <v>993793</v>
          </cell>
          <cell r="AF962">
            <v>1.053</v>
          </cell>
          <cell r="AG962">
            <v>1.049</v>
          </cell>
          <cell r="AH962">
            <v>1.047</v>
          </cell>
          <cell r="AI962">
            <v>993793</v>
          </cell>
          <cell r="AJ962">
            <v>0</v>
          </cell>
          <cell r="AK962">
            <v>993793</v>
          </cell>
          <cell r="AL962">
            <v>963096.543996034</v>
          </cell>
        </row>
        <row r="963">
          <cell r="R963" t="str">
            <v>MS: SOC CONTR - UNEMPLOYMENT INSUR FUND</v>
          </cell>
          <cell r="S963">
            <v>22275</v>
          </cell>
          <cell r="T963">
            <v>5431.79</v>
          </cell>
          <cell r="U963">
            <v>0</v>
          </cell>
          <cell r="V963">
            <v>21903.95</v>
          </cell>
          <cell r="W963">
            <v>371.05</v>
          </cell>
          <cell r="X963">
            <v>0</v>
          </cell>
          <cell r="Z963">
            <v>98.33</v>
          </cell>
          <cell r="AA963">
            <v>21903.95</v>
          </cell>
          <cell r="AB963">
            <v>5475.9875</v>
          </cell>
          <cell r="AC963">
            <v>65711.85</v>
          </cell>
          <cell r="AE963">
            <v>22275</v>
          </cell>
          <cell r="AF963">
            <v>1.053</v>
          </cell>
          <cell r="AG963">
            <v>1.049</v>
          </cell>
          <cell r="AH963">
            <v>1.047</v>
          </cell>
          <cell r="AI963">
            <v>22275</v>
          </cell>
          <cell r="AJ963">
            <v>0</v>
          </cell>
          <cell r="AK963">
            <v>22275</v>
          </cell>
          <cell r="AL963">
            <v>22699.781822034995</v>
          </cell>
        </row>
        <row r="964">
          <cell r="R964" t="str">
            <v>OS: CATERING SERVICES(REFRESHMENTS)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50000</v>
          </cell>
          <cell r="AE964">
            <v>50000</v>
          </cell>
          <cell r="AF964">
            <v>1.047</v>
          </cell>
          <cell r="AG964">
            <v>1.046</v>
          </cell>
          <cell r="AH964">
            <v>1.046</v>
          </cell>
          <cell r="AI964">
            <v>50000</v>
          </cell>
          <cell r="AJ964">
            <v>0</v>
          </cell>
          <cell r="AK964">
            <v>50000</v>
          </cell>
          <cell r="AL964">
            <v>50000</v>
          </cell>
        </row>
        <row r="965">
          <cell r="R965" t="str">
            <v>C&amp;PS: B&amp;A PROJECT MANAGEMENT</v>
          </cell>
          <cell r="S965">
            <v>1250000</v>
          </cell>
          <cell r="T965">
            <v>0</v>
          </cell>
          <cell r="U965">
            <v>0</v>
          </cell>
          <cell r="V965">
            <v>0</v>
          </cell>
          <cell r="W965">
            <v>1250000</v>
          </cell>
          <cell r="X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-50000</v>
          </cell>
          <cell r="AE965">
            <v>1200000</v>
          </cell>
          <cell r="AF965">
            <v>1.047</v>
          </cell>
          <cell r="AG965">
            <v>1.046</v>
          </cell>
          <cell r="AH965">
            <v>1.046</v>
          </cell>
          <cell r="AI965">
            <v>1200000</v>
          </cell>
          <cell r="AJ965">
            <v>0</v>
          </cell>
          <cell r="AK965">
            <v>700000</v>
          </cell>
          <cell r="AL965">
            <v>700000</v>
          </cell>
        </row>
        <row r="966">
          <cell r="R966" t="str">
            <v>OC: REG FEES NATIONAL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100000</v>
          </cell>
          <cell r="AE966">
            <v>100000</v>
          </cell>
          <cell r="AF966">
            <v>1.047</v>
          </cell>
          <cell r="AG966">
            <v>1.046</v>
          </cell>
          <cell r="AH966">
            <v>1.046</v>
          </cell>
          <cell r="AI966">
            <v>100000</v>
          </cell>
          <cell r="AJ966">
            <v>0</v>
          </cell>
          <cell r="AK966">
            <v>100000</v>
          </cell>
          <cell r="AL966">
            <v>100000</v>
          </cell>
        </row>
        <row r="967">
          <cell r="R967" t="str">
            <v>OC: SKILLS DEVELOPMENT FUND LEVY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E967">
            <v>0</v>
          </cell>
          <cell r="AF967">
            <v>1.047</v>
          </cell>
          <cell r="AG967">
            <v>1.046</v>
          </cell>
          <cell r="AH967">
            <v>1.046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</row>
        <row r="968">
          <cell r="R968" t="str">
            <v>OC: T&amp;S DOM - ACCOMMODATION</v>
          </cell>
          <cell r="S968">
            <v>80000</v>
          </cell>
          <cell r="T968">
            <v>0</v>
          </cell>
          <cell r="U968">
            <v>0</v>
          </cell>
          <cell r="V968">
            <v>0</v>
          </cell>
          <cell r="W968">
            <v>80000</v>
          </cell>
          <cell r="X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E968">
            <v>50000</v>
          </cell>
          <cell r="AF968">
            <v>1.047</v>
          </cell>
          <cell r="AG968">
            <v>1.046</v>
          </cell>
          <cell r="AH968">
            <v>1.046</v>
          </cell>
          <cell r="AI968">
            <v>80000</v>
          </cell>
          <cell r="AJ968">
            <v>-30000</v>
          </cell>
          <cell r="AK968">
            <v>50000</v>
          </cell>
          <cell r="AL968">
            <v>50000</v>
          </cell>
        </row>
        <row r="969">
          <cell r="R969" t="str">
            <v>OC: T&amp;S DOM - DAILY ALLOWANCE</v>
          </cell>
          <cell r="S969">
            <v>20000</v>
          </cell>
          <cell r="T969">
            <v>0</v>
          </cell>
          <cell r="U969">
            <v>0</v>
          </cell>
          <cell r="V969">
            <v>0</v>
          </cell>
          <cell r="W969">
            <v>20000</v>
          </cell>
          <cell r="X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E969">
            <v>20000</v>
          </cell>
          <cell r="AF969">
            <v>1.047</v>
          </cell>
          <cell r="AG969">
            <v>1.046</v>
          </cell>
          <cell r="AH969">
            <v>1.046</v>
          </cell>
          <cell r="AI969">
            <v>20000</v>
          </cell>
          <cell r="AJ969">
            <v>0</v>
          </cell>
          <cell r="AK969">
            <v>20000</v>
          </cell>
          <cell r="AL969">
            <v>20000</v>
          </cell>
        </row>
        <row r="970">
          <cell r="R970" t="str">
            <v>OC: T&amp;S DOM TRP - WITHOUT OPR CAR RENTAL</v>
          </cell>
          <cell r="S970">
            <v>30000</v>
          </cell>
          <cell r="T970">
            <v>0</v>
          </cell>
          <cell r="U970">
            <v>0</v>
          </cell>
          <cell r="V970">
            <v>0</v>
          </cell>
          <cell r="W970">
            <v>30000</v>
          </cell>
          <cell r="X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E970">
            <v>30000</v>
          </cell>
          <cell r="AF970">
            <v>1.047</v>
          </cell>
          <cell r="AG970">
            <v>1.046</v>
          </cell>
          <cell r="AH970">
            <v>1.046</v>
          </cell>
          <cell r="AI970">
            <v>30000</v>
          </cell>
          <cell r="AJ970">
            <v>0</v>
          </cell>
          <cell r="AK970">
            <v>30000</v>
          </cell>
          <cell r="AL970">
            <v>30000</v>
          </cell>
        </row>
        <row r="971">
          <cell r="R971" t="str">
            <v>OC: T&amp;S DOM PUB TRP - AIR TRANSPORT</v>
          </cell>
          <cell r="S971">
            <v>50000</v>
          </cell>
          <cell r="T971">
            <v>0</v>
          </cell>
          <cell r="U971">
            <v>0</v>
          </cell>
          <cell r="V971">
            <v>0</v>
          </cell>
          <cell r="W971">
            <v>50000</v>
          </cell>
          <cell r="X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E971">
            <v>30000</v>
          </cell>
          <cell r="AF971">
            <v>1.047</v>
          </cell>
          <cell r="AG971">
            <v>1.046</v>
          </cell>
          <cell r="AH971">
            <v>1.046</v>
          </cell>
          <cell r="AI971">
            <v>50000</v>
          </cell>
          <cell r="AJ971">
            <v>-20000</v>
          </cell>
          <cell r="AK971">
            <v>30000</v>
          </cell>
          <cell r="AL971">
            <v>30000</v>
          </cell>
        </row>
        <row r="972">
          <cell r="R972" t="str">
            <v>INVENTORY - MATERIALS &amp; SUPPLIES(PRINT&amp;</v>
          </cell>
          <cell r="S972">
            <v>30000</v>
          </cell>
          <cell r="T972">
            <v>0</v>
          </cell>
          <cell r="U972">
            <v>0</v>
          </cell>
          <cell r="V972">
            <v>0</v>
          </cell>
          <cell r="W972">
            <v>30000</v>
          </cell>
          <cell r="X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E972">
            <v>30000</v>
          </cell>
          <cell r="AF972">
            <v>1.047</v>
          </cell>
          <cell r="AG972">
            <v>1.046</v>
          </cell>
          <cell r="AH972">
            <v>1.046</v>
          </cell>
          <cell r="AI972">
            <v>30000</v>
          </cell>
          <cell r="AJ972">
            <v>0</v>
          </cell>
          <cell r="AK972">
            <v>30000</v>
          </cell>
          <cell r="AL972">
            <v>30000</v>
          </cell>
        </row>
        <row r="973">
          <cell r="R973" t="str">
            <v>MS: SAL &amp; ALL: BASIC SALARY &amp; WAGES</v>
          </cell>
          <cell r="S973">
            <v>14294749</v>
          </cell>
          <cell r="T973">
            <v>744735.08</v>
          </cell>
          <cell r="U973">
            <v>0</v>
          </cell>
          <cell r="V973">
            <v>3100227.33</v>
          </cell>
          <cell r="W973">
            <v>11194521.67</v>
          </cell>
          <cell r="X973">
            <v>0</v>
          </cell>
          <cell r="Z973">
            <v>21.68</v>
          </cell>
          <cell r="AA973">
            <v>3100227.33</v>
          </cell>
          <cell r="AB973">
            <v>775056.8325</v>
          </cell>
          <cell r="AC973">
            <v>9300681.99</v>
          </cell>
          <cell r="AE973">
            <v>14294749</v>
          </cell>
          <cell r="AF973">
            <v>1.053</v>
          </cell>
          <cell r="AG973">
            <v>1.049</v>
          </cell>
          <cell r="AH973">
            <v>1.047</v>
          </cell>
          <cell r="AI973">
            <v>14294749</v>
          </cell>
          <cell r="AJ973">
            <v>0</v>
          </cell>
          <cell r="AK973">
            <v>14294749</v>
          </cell>
          <cell r="AL973">
            <v>14458982.271038167</v>
          </cell>
        </row>
        <row r="974">
          <cell r="R974" t="str">
            <v>MS: ALL - CELLULAR &amp; TELEPHONE</v>
          </cell>
          <cell r="S974">
            <v>9432</v>
          </cell>
          <cell r="T974">
            <v>0</v>
          </cell>
          <cell r="U974">
            <v>0</v>
          </cell>
          <cell r="V974">
            <v>0</v>
          </cell>
          <cell r="W974">
            <v>9432</v>
          </cell>
          <cell r="X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E974">
            <v>9432</v>
          </cell>
          <cell r="AF974">
            <v>1.053</v>
          </cell>
          <cell r="AG974">
            <v>1.049</v>
          </cell>
          <cell r="AH974">
            <v>1.047</v>
          </cell>
          <cell r="AI974">
            <v>9432</v>
          </cell>
          <cell r="AJ974">
            <v>0</v>
          </cell>
          <cell r="AK974">
            <v>9432</v>
          </cell>
          <cell r="AL974">
            <v>8738.213623288908</v>
          </cell>
        </row>
        <row r="975">
          <cell r="R975" t="str">
            <v>MS: HB &amp; INC: HOUSING BENEFITS</v>
          </cell>
          <cell r="S975">
            <v>727781</v>
          </cell>
          <cell r="T975">
            <v>0</v>
          </cell>
          <cell r="U975">
            <v>0</v>
          </cell>
          <cell r="V975">
            <v>0</v>
          </cell>
          <cell r="W975">
            <v>727781</v>
          </cell>
          <cell r="X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E975">
            <v>727781</v>
          </cell>
          <cell r="AF975">
            <v>1.053</v>
          </cell>
          <cell r="AG975">
            <v>1.049</v>
          </cell>
          <cell r="AH975">
            <v>1.047</v>
          </cell>
          <cell r="AI975">
            <v>727781</v>
          </cell>
          <cell r="AJ975">
            <v>0</v>
          </cell>
          <cell r="AK975">
            <v>727781</v>
          </cell>
          <cell r="AL975">
            <v>719073.0750076482</v>
          </cell>
        </row>
        <row r="976">
          <cell r="R976" t="str">
            <v>MS: ALL - LEAVE PAY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E976">
            <v>0</v>
          </cell>
          <cell r="AF976">
            <v>1.047</v>
          </cell>
          <cell r="AG976">
            <v>1.046</v>
          </cell>
          <cell r="AH976">
            <v>1.046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</row>
        <row r="977">
          <cell r="R977" t="str">
            <v>MS: ALL - TRAVEL OR MOTOR VEHICLE (SUBS</v>
          </cell>
          <cell r="S977">
            <v>19512</v>
          </cell>
          <cell r="T977">
            <v>0</v>
          </cell>
          <cell r="U977">
            <v>0</v>
          </cell>
          <cell r="V977">
            <v>0</v>
          </cell>
          <cell r="W977">
            <v>19512</v>
          </cell>
          <cell r="X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E977">
            <v>19512</v>
          </cell>
          <cell r="AF977">
            <v>1.053</v>
          </cell>
          <cell r="AG977">
            <v>1.049</v>
          </cell>
          <cell r="AH977">
            <v>1.047</v>
          </cell>
          <cell r="AI977">
            <v>19512</v>
          </cell>
          <cell r="AJ977">
            <v>0</v>
          </cell>
          <cell r="AK977">
            <v>19512</v>
          </cell>
          <cell r="AL977">
            <v>227473.1770414568</v>
          </cell>
        </row>
        <row r="978">
          <cell r="R978" t="str">
            <v>MS: OVERTIME - STRUCTURED</v>
          </cell>
          <cell r="S978">
            <v>2758237</v>
          </cell>
          <cell r="T978">
            <v>186112.44</v>
          </cell>
          <cell r="U978">
            <v>0</v>
          </cell>
          <cell r="V978">
            <v>945829.56</v>
          </cell>
          <cell r="W978">
            <v>1812407.44</v>
          </cell>
          <cell r="X978">
            <v>0</v>
          </cell>
          <cell r="Z978">
            <v>34.29</v>
          </cell>
          <cell r="AA978">
            <v>945829.56</v>
          </cell>
          <cell r="AB978">
            <v>236457.39</v>
          </cell>
          <cell r="AC978">
            <v>2837488.68</v>
          </cell>
          <cell r="AE978">
            <v>2758237</v>
          </cell>
          <cell r="AF978">
            <v>1.053</v>
          </cell>
          <cell r="AG978">
            <v>1.049</v>
          </cell>
          <cell r="AH978">
            <v>1.047</v>
          </cell>
          <cell r="AI978">
            <v>2758237</v>
          </cell>
          <cell r="AJ978">
            <v>0</v>
          </cell>
          <cell r="AK978">
            <v>2758237</v>
          </cell>
          <cell r="AL978">
            <v>2206589.6</v>
          </cell>
        </row>
        <row r="979">
          <cell r="R979" t="str">
            <v>MS: PAYMENTS - SHIFT ADD REMUNERATION</v>
          </cell>
          <cell r="S979">
            <v>1578046</v>
          </cell>
          <cell r="T979">
            <v>179399.61</v>
          </cell>
          <cell r="U979">
            <v>0</v>
          </cell>
          <cell r="V979">
            <v>717598.44</v>
          </cell>
          <cell r="W979">
            <v>860447.56</v>
          </cell>
          <cell r="X979">
            <v>0</v>
          </cell>
          <cell r="Z979">
            <v>45.47</v>
          </cell>
          <cell r="AA979">
            <v>717598.44</v>
          </cell>
          <cell r="AB979">
            <v>179399.61</v>
          </cell>
          <cell r="AC979">
            <v>2152795.32</v>
          </cell>
          <cell r="AE979">
            <v>1578046</v>
          </cell>
          <cell r="AF979">
            <v>1.053</v>
          </cell>
          <cell r="AG979">
            <v>1.049</v>
          </cell>
          <cell r="AH979">
            <v>1.047</v>
          </cell>
          <cell r="AI979">
            <v>1578046</v>
          </cell>
          <cell r="AJ979">
            <v>0</v>
          </cell>
          <cell r="AK979">
            <v>1578046</v>
          </cell>
          <cell r="AL979">
            <v>1661682.4379999998</v>
          </cell>
        </row>
        <row r="980">
          <cell r="R980" t="str">
            <v>MS: OVERTIME - NIGHT SHIFT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E980">
            <v>0</v>
          </cell>
          <cell r="AF980">
            <v>1.053</v>
          </cell>
          <cell r="AG980">
            <v>1.049</v>
          </cell>
          <cell r="AH980">
            <v>1.047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</row>
        <row r="981">
          <cell r="R981" t="str">
            <v>MS: SRB - ANNUAL BONUS</v>
          </cell>
          <cell r="S981">
            <v>1191229</v>
          </cell>
          <cell r="T981">
            <v>0</v>
          </cell>
          <cell r="U981">
            <v>0</v>
          </cell>
          <cell r="V981">
            <v>38356</v>
          </cell>
          <cell r="W981">
            <v>1152873</v>
          </cell>
          <cell r="X981">
            <v>0</v>
          </cell>
          <cell r="Z981">
            <v>3.21</v>
          </cell>
          <cell r="AA981">
            <v>38356</v>
          </cell>
          <cell r="AB981">
            <v>9589</v>
          </cell>
          <cell r="AC981">
            <v>115068</v>
          </cell>
          <cell r="AE981">
            <v>1191229</v>
          </cell>
          <cell r="AF981">
            <v>1.053</v>
          </cell>
          <cell r="AG981">
            <v>1.049</v>
          </cell>
          <cell r="AH981">
            <v>1.047</v>
          </cell>
          <cell r="AI981">
            <v>1191229</v>
          </cell>
          <cell r="AJ981">
            <v>0</v>
          </cell>
          <cell r="AK981">
            <v>1191229</v>
          </cell>
          <cell r="AL981">
            <v>1204915.1892531817</v>
          </cell>
        </row>
        <row r="982">
          <cell r="R982" t="str">
            <v>MS: SRB - STANDBY ALLOWANCE</v>
          </cell>
          <cell r="S982">
            <v>15091</v>
          </cell>
          <cell r="T982">
            <v>0</v>
          </cell>
          <cell r="U982">
            <v>0</v>
          </cell>
          <cell r="V982">
            <v>0</v>
          </cell>
          <cell r="W982">
            <v>15091</v>
          </cell>
          <cell r="X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E982">
            <v>15091</v>
          </cell>
          <cell r="AF982">
            <v>1.053</v>
          </cell>
          <cell r="AG982">
            <v>1.049</v>
          </cell>
          <cell r="AH982">
            <v>1.047</v>
          </cell>
          <cell r="AI982">
            <v>15091</v>
          </cell>
          <cell r="AJ982">
            <v>0</v>
          </cell>
          <cell r="AK982">
            <v>15091</v>
          </cell>
          <cell r="AL982">
            <v>15890.822999999999</v>
          </cell>
        </row>
        <row r="983">
          <cell r="R983" t="str">
            <v>MS: SRB - TOOLS ALLOWANCE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E983">
            <v>0</v>
          </cell>
          <cell r="AF983">
            <v>1.047</v>
          </cell>
          <cell r="AG983">
            <v>1.046</v>
          </cell>
          <cell r="AH983">
            <v>1.046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</row>
        <row r="984">
          <cell r="R984" t="str">
            <v>MS: SOC CONTR - BARGAINING COUNCIL</v>
          </cell>
          <cell r="S984">
            <v>7772</v>
          </cell>
          <cell r="T984">
            <v>410.4</v>
          </cell>
          <cell r="U984">
            <v>0</v>
          </cell>
          <cell r="V984">
            <v>1641.6</v>
          </cell>
          <cell r="W984">
            <v>6130.4</v>
          </cell>
          <cell r="X984">
            <v>0</v>
          </cell>
          <cell r="Z984">
            <v>21.12</v>
          </cell>
          <cell r="AA984">
            <v>1641.6</v>
          </cell>
          <cell r="AB984">
            <v>410.4</v>
          </cell>
          <cell r="AC984">
            <v>4924.799999999999</v>
          </cell>
          <cell r="AE984">
            <v>7772</v>
          </cell>
          <cell r="AF984">
            <v>1.053</v>
          </cell>
          <cell r="AG984">
            <v>1.049</v>
          </cell>
          <cell r="AH984">
            <v>1.047</v>
          </cell>
          <cell r="AI984">
            <v>7772</v>
          </cell>
          <cell r="AJ984">
            <v>0</v>
          </cell>
          <cell r="AK984">
            <v>7772</v>
          </cell>
          <cell r="AL984">
            <v>7675.646846696985</v>
          </cell>
        </row>
        <row r="985">
          <cell r="R985" t="str">
            <v>MS: SOC CONTR - GROUP LIFE INSURANCE</v>
          </cell>
          <cell r="S985">
            <v>243011</v>
          </cell>
          <cell r="T985">
            <v>11110.74</v>
          </cell>
          <cell r="U985">
            <v>0</v>
          </cell>
          <cell r="V985">
            <v>44756.33</v>
          </cell>
          <cell r="W985">
            <v>198254.67</v>
          </cell>
          <cell r="X985">
            <v>0</v>
          </cell>
          <cell r="Z985">
            <v>18.41</v>
          </cell>
          <cell r="AA985">
            <v>44756.33</v>
          </cell>
          <cell r="AB985">
            <v>11189.0825</v>
          </cell>
          <cell r="AC985">
            <v>134268.99</v>
          </cell>
          <cell r="AE985">
            <v>243011</v>
          </cell>
          <cell r="AF985">
            <v>1.053</v>
          </cell>
          <cell r="AG985">
            <v>1.049</v>
          </cell>
          <cell r="AH985">
            <v>1.047</v>
          </cell>
          <cell r="AI985">
            <v>243011</v>
          </cell>
          <cell r="AJ985">
            <v>0</v>
          </cell>
          <cell r="AK985">
            <v>243011</v>
          </cell>
          <cell r="AL985">
            <v>253032.1897431684</v>
          </cell>
        </row>
        <row r="986">
          <cell r="R986" t="str">
            <v>MS: SOC CONTR - MEDICAL</v>
          </cell>
          <cell r="S986">
            <v>3601605</v>
          </cell>
          <cell r="T986">
            <v>118839.6</v>
          </cell>
          <cell r="U986">
            <v>0</v>
          </cell>
          <cell r="V986">
            <v>475983.6</v>
          </cell>
          <cell r="W986">
            <v>3125621.4</v>
          </cell>
          <cell r="X986">
            <v>0</v>
          </cell>
          <cell r="Z986">
            <v>13.21</v>
          </cell>
          <cell r="AA986">
            <v>475983.6</v>
          </cell>
          <cell r="AB986">
            <v>118995.9</v>
          </cell>
          <cell r="AC986">
            <v>1427950.7999999998</v>
          </cell>
          <cell r="AE986">
            <v>3601605</v>
          </cell>
          <cell r="AF986">
            <v>1.053</v>
          </cell>
          <cell r="AG986">
            <v>1.049</v>
          </cell>
          <cell r="AH986">
            <v>1.047</v>
          </cell>
          <cell r="AI986">
            <v>3601605</v>
          </cell>
          <cell r="AJ986">
            <v>0</v>
          </cell>
          <cell r="AK986">
            <v>3601605</v>
          </cell>
          <cell r="AL986">
            <v>3558515.1630936842</v>
          </cell>
        </row>
        <row r="987">
          <cell r="R987" t="str">
            <v>MS: SOC CONTR - PENSION</v>
          </cell>
          <cell r="S987">
            <v>2583061</v>
          </cell>
          <cell r="T987">
            <v>136338.85</v>
          </cell>
          <cell r="U987">
            <v>0</v>
          </cell>
          <cell r="V987">
            <v>545355.4</v>
          </cell>
          <cell r="W987">
            <v>2037705.6</v>
          </cell>
          <cell r="X987">
            <v>0</v>
          </cell>
          <cell r="Z987">
            <v>21.11</v>
          </cell>
          <cell r="AA987">
            <v>545355.4</v>
          </cell>
          <cell r="AB987">
            <v>136338.85</v>
          </cell>
          <cell r="AC987">
            <v>1636066.2000000002</v>
          </cell>
          <cell r="AE987">
            <v>2583061</v>
          </cell>
          <cell r="AF987">
            <v>1.053</v>
          </cell>
          <cell r="AG987">
            <v>1.049</v>
          </cell>
          <cell r="AH987">
            <v>1.047</v>
          </cell>
          <cell r="AI987">
            <v>2583061</v>
          </cell>
          <cell r="AJ987">
            <v>0</v>
          </cell>
          <cell r="AK987">
            <v>2583061</v>
          </cell>
          <cell r="AL987">
            <v>2612738.0963765974</v>
          </cell>
        </row>
        <row r="988">
          <cell r="R988" t="str">
            <v>MS: SOC CONTR - UNEMPLOYMENT INSUR FUND</v>
          </cell>
          <cell r="S988">
            <v>133648</v>
          </cell>
          <cell r="T988">
            <v>6641.64</v>
          </cell>
          <cell r="U988">
            <v>0</v>
          </cell>
          <cell r="V988">
            <v>26833.32</v>
          </cell>
          <cell r="W988">
            <v>106814.68</v>
          </cell>
          <cell r="X988">
            <v>0</v>
          </cell>
          <cell r="Z988">
            <v>20.07</v>
          </cell>
          <cell r="AA988">
            <v>26833.32</v>
          </cell>
          <cell r="AB988">
            <v>6708.33</v>
          </cell>
          <cell r="AC988">
            <v>80499.95999999999</v>
          </cell>
          <cell r="AE988">
            <v>133648</v>
          </cell>
          <cell r="AF988">
            <v>1.053</v>
          </cell>
          <cell r="AG988">
            <v>1.049</v>
          </cell>
          <cell r="AH988">
            <v>1.047</v>
          </cell>
          <cell r="AI988">
            <v>133648</v>
          </cell>
          <cell r="AJ988">
            <v>0</v>
          </cell>
          <cell r="AK988">
            <v>133648</v>
          </cell>
          <cell r="AL988">
            <v>125880.6082858306</v>
          </cell>
        </row>
        <row r="989">
          <cell r="R989" t="str">
            <v>OS: CATERING SERVICES(REFRESHMENTS)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E989">
            <v>0</v>
          </cell>
          <cell r="AF989">
            <v>1.047</v>
          </cell>
          <cell r="AG989">
            <v>1.046</v>
          </cell>
          <cell r="AH989">
            <v>1.046</v>
          </cell>
          <cell r="AI989">
            <v>0</v>
          </cell>
          <cell r="AJ989">
            <v>0</v>
          </cell>
          <cell r="AK989">
            <v>20000</v>
          </cell>
          <cell r="AL989">
            <v>20000</v>
          </cell>
        </row>
        <row r="990">
          <cell r="R990" t="str">
            <v>OS: SECURITY SERVICES</v>
          </cell>
          <cell r="S990">
            <v>8500000</v>
          </cell>
          <cell r="T990">
            <v>554841.1</v>
          </cell>
          <cell r="U990">
            <v>0</v>
          </cell>
          <cell r="V990">
            <v>567467.77</v>
          </cell>
          <cell r="W990">
            <v>7932532.23</v>
          </cell>
          <cell r="X990">
            <v>290047.19</v>
          </cell>
          <cell r="Z990">
            <v>6.67</v>
          </cell>
          <cell r="AA990">
            <v>567467.77</v>
          </cell>
          <cell r="AB990">
            <v>141866.9425</v>
          </cell>
          <cell r="AC990">
            <v>1702403.31</v>
          </cell>
          <cell r="AD990">
            <v>-1000000</v>
          </cell>
          <cell r="AE990">
            <v>5500000</v>
          </cell>
          <cell r="AF990">
            <v>1.047</v>
          </cell>
          <cell r="AG990">
            <v>1.046</v>
          </cell>
          <cell r="AH990">
            <v>1.046</v>
          </cell>
          <cell r="AI990">
            <v>7500000</v>
          </cell>
          <cell r="AJ990">
            <v>-2000000</v>
          </cell>
          <cell r="AK990">
            <v>5500000</v>
          </cell>
          <cell r="AL990">
            <v>5500000</v>
          </cell>
        </row>
        <row r="991">
          <cell r="R991" t="str">
            <v>CONTR: MAINTENANCE OF EQUIPMENT(TYRES&amp;TU</v>
          </cell>
          <cell r="S991">
            <v>1535603</v>
          </cell>
          <cell r="T991">
            <v>40652.74</v>
          </cell>
          <cell r="U991">
            <v>92842.32</v>
          </cell>
          <cell r="V991">
            <v>193617.8</v>
          </cell>
          <cell r="W991">
            <v>1341985.2</v>
          </cell>
          <cell r="X991">
            <v>527954.33</v>
          </cell>
          <cell r="Z991">
            <v>12.6</v>
          </cell>
          <cell r="AA991">
            <v>286460.12</v>
          </cell>
          <cell r="AB991">
            <v>71615.03</v>
          </cell>
          <cell r="AC991">
            <v>859380.36</v>
          </cell>
          <cell r="AE991">
            <v>1535603</v>
          </cell>
          <cell r="AF991">
            <v>1.047</v>
          </cell>
          <cell r="AG991">
            <v>1.046</v>
          </cell>
          <cell r="AH991">
            <v>1.046</v>
          </cell>
          <cell r="AI991">
            <v>1535603</v>
          </cell>
          <cell r="AJ991">
            <v>0</v>
          </cell>
          <cell r="AK991">
            <v>1535603</v>
          </cell>
          <cell r="AL991">
            <v>1535603</v>
          </cell>
        </row>
        <row r="992">
          <cell r="R992" t="str">
            <v>CONTR: MAINTENANCE OF EQUIPMENT(VEHICLES</v>
          </cell>
          <cell r="S992">
            <v>11761693</v>
          </cell>
          <cell r="T992">
            <v>729421.9</v>
          </cell>
          <cell r="U992">
            <v>364731.01</v>
          </cell>
          <cell r="V992">
            <v>2285793.4</v>
          </cell>
          <cell r="W992">
            <v>9475899.6</v>
          </cell>
          <cell r="X992">
            <v>2630616.3299999996</v>
          </cell>
          <cell r="Z992">
            <v>19.43</v>
          </cell>
          <cell r="AA992">
            <v>2650524.41</v>
          </cell>
          <cell r="AB992">
            <v>662631.1025</v>
          </cell>
          <cell r="AC992">
            <v>7951573.23</v>
          </cell>
          <cell r="AE992">
            <v>11761693</v>
          </cell>
          <cell r="AF992">
            <v>1.047</v>
          </cell>
          <cell r="AG992">
            <v>1.046</v>
          </cell>
          <cell r="AH992">
            <v>1.046</v>
          </cell>
          <cell r="AI992">
            <v>11761693</v>
          </cell>
          <cell r="AJ992">
            <v>0</v>
          </cell>
          <cell r="AK992">
            <v>10000000</v>
          </cell>
          <cell r="AL992">
            <v>10000000</v>
          </cell>
        </row>
        <row r="993">
          <cell r="R993" t="str">
            <v>OC: LIC - VEHICLE LIC &amp; REGISTRATIONS</v>
          </cell>
          <cell r="S993">
            <v>965514</v>
          </cell>
          <cell r="T993">
            <v>115992.5</v>
          </cell>
          <cell r="U993">
            <v>0</v>
          </cell>
          <cell r="V993">
            <v>318940.5</v>
          </cell>
          <cell r="W993">
            <v>646573.5</v>
          </cell>
          <cell r="X993">
            <v>357350.5</v>
          </cell>
          <cell r="Z993">
            <v>33.03</v>
          </cell>
          <cell r="AA993">
            <v>318940.5</v>
          </cell>
          <cell r="AB993">
            <v>79735.125</v>
          </cell>
          <cell r="AC993">
            <v>956821.5</v>
          </cell>
          <cell r="AE993">
            <v>965514</v>
          </cell>
          <cell r="AF993">
            <v>1.047</v>
          </cell>
          <cell r="AG993">
            <v>1.046</v>
          </cell>
          <cell r="AH993">
            <v>1.046</v>
          </cell>
          <cell r="AI993">
            <v>965514</v>
          </cell>
          <cell r="AJ993">
            <v>0</v>
          </cell>
          <cell r="AK993">
            <v>965514</v>
          </cell>
          <cell r="AL993">
            <v>965514</v>
          </cell>
        </row>
        <row r="994">
          <cell r="R994" t="str">
            <v>OC: SKILLS DEVELOPMENT FUND LEVY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E994">
            <v>0</v>
          </cell>
          <cell r="AF994">
            <v>1.047</v>
          </cell>
          <cell r="AG994">
            <v>1.046</v>
          </cell>
          <cell r="AH994">
            <v>1.046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</row>
        <row r="995">
          <cell r="R995" t="str">
            <v>OC: UNIFORM &amp; PROTECTIVE CLOTHING</v>
          </cell>
          <cell r="S995">
            <v>850000</v>
          </cell>
          <cell r="T995">
            <v>0</v>
          </cell>
          <cell r="U995">
            <v>0</v>
          </cell>
          <cell r="V995">
            <v>0</v>
          </cell>
          <cell r="W995">
            <v>850000</v>
          </cell>
          <cell r="X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E995">
            <v>850000</v>
          </cell>
          <cell r="AF995">
            <v>1.047</v>
          </cell>
          <cell r="AG995">
            <v>1.046</v>
          </cell>
          <cell r="AH995">
            <v>1.046</v>
          </cell>
          <cell r="AI995">
            <v>850000</v>
          </cell>
          <cell r="AJ995">
            <v>0</v>
          </cell>
          <cell r="AK995">
            <v>889950</v>
          </cell>
          <cell r="AL995">
            <v>889950</v>
          </cell>
        </row>
        <row r="996">
          <cell r="R996" t="str">
            <v>OC: VEHICLE TRACKING</v>
          </cell>
          <cell r="S996">
            <v>800000</v>
          </cell>
          <cell r="T996">
            <v>52320.75</v>
          </cell>
          <cell r="U996">
            <v>154597.85</v>
          </cell>
          <cell r="V996">
            <v>107905.57</v>
          </cell>
          <cell r="W996">
            <v>692094.43</v>
          </cell>
          <cell r="X996">
            <v>261714.05000000002</v>
          </cell>
          <cell r="Z996">
            <v>13.48</v>
          </cell>
          <cell r="AA996">
            <v>262503.42000000004</v>
          </cell>
          <cell r="AB996">
            <v>65625.85500000001</v>
          </cell>
          <cell r="AC996">
            <v>787510.2600000001</v>
          </cell>
          <cell r="AE996">
            <v>800000</v>
          </cell>
          <cell r="AF996">
            <v>1.047</v>
          </cell>
          <cell r="AG996">
            <v>1.046</v>
          </cell>
          <cell r="AH996">
            <v>1.046</v>
          </cell>
          <cell r="AI996">
            <v>800000</v>
          </cell>
          <cell r="AJ996">
            <v>0</v>
          </cell>
          <cell r="AK996">
            <v>837600</v>
          </cell>
          <cell r="AL996">
            <v>837600</v>
          </cell>
        </row>
        <row r="997">
          <cell r="R997" t="str">
            <v>INVENTORY - MATERIALS &amp; SUPPLIES(FUEL CO</v>
          </cell>
          <cell r="S997">
            <v>12600000</v>
          </cell>
          <cell r="T997">
            <v>1189584.83</v>
          </cell>
          <cell r="U997">
            <v>0</v>
          </cell>
          <cell r="V997">
            <v>3712207.48</v>
          </cell>
          <cell r="W997">
            <v>8887792.52</v>
          </cell>
          <cell r="X997">
            <v>3712207.4800000004</v>
          </cell>
          <cell r="Z997">
            <v>29.46</v>
          </cell>
          <cell r="AA997">
            <v>3712207.48</v>
          </cell>
          <cell r="AB997">
            <v>928051.87</v>
          </cell>
          <cell r="AC997">
            <v>11136622.44</v>
          </cell>
          <cell r="AD997">
            <v>2000000</v>
          </cell>
          <cell r="AE997">
            <v>14400000</v>
          </cell>
          <cell r="AF997">
            <v>1.047</v>
          </cell>
          <cell r="AG997">
            <v>1.046</v>
          </cell>
          <cell r="AH997">
            <v>1.046</v>
          </cell>
          <cell r="AI997">
            <v>14600000</v>
          </cell>
          <cell r="AJ997">
            <v>-200000</v>
          </cell>
          <cell r="AK997">
            <v>10000000</v>
          </cell>
          <cell r="AL997">
            <v>10000000</v>
          </cell>
        </row>
        <row r="998">
          <cell r="R998" t="str">
            <v>INVENTORY - MATERIALS &amp; SUPPLIES(PRINT&amp;</v>
          </cell>
          <cell r="S998">
            <v>147965</v>
          </cell>
          <cell r="T998">
            <v>71.45</v>
          </cell>
          <cell r="U998">
            <v>5808.75</v>
          </cell>
          <cell r="V998">
            <v>71.45</v>
          </cell>
          <cell r="W998">
            <v>147893.55</v>
          </cell>
          <cell r="X998">
            <v>10243.05</v>
          </cell>
          <cell r="Z998">
            <v>0.04</v>
          </cell>
          <cell r="AA998">
            <v>5880.2</v>
          </cell>
          <cell r="AB998">
            <v>1470.05</v>
          </cell>
          <cell r="AC998">
            <v>17640.6</v>
          </cell>
          <cell r="AE998">
            <v>147965</v>
          </cell>
          <cell r="AF998">
            <v>1.047</v>
          </cell>
          <cell r="AG998">
            <v>1.046</v>
          </cell>
          <cell r="AH998">
            <v>1.046</v>
          </cell>
          <cell r="AI998">
            <v>147965</v>
          </cell>
          <cell r="AJ998">
            <v>0</v>
          </cell>
          <cell r="AK998">
            <v>154919.355</v>
          </cell>
          <cell r="AL998">
            <v>154919.355</v>
          </cell>
        </row>
        <row r="999">
          <cell r="R999" t="str">
            <v>INVENTORY - MATERIALS &amp; SUPPLIES(STOCK &amp;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20000</v>
          </cell>
          <cell r="AE999">
            <v>20000</v>
          </cell>
          <cell r="AF999">
            <v>1.047</v>
          </cell>
          <cell r="AG999">
            <v>1.046</v>
          </cell>
          <cell r="AH999">
            <v>1.046</v>
          </cell>
          <cell r="AI999">
            <v>20000</v>
          </cell>
          <cell r="AJ999">
            <v>0</v>
          </cell>
          <cell r="AK999">
            <v>20000</v>
          </cell>
          <cell r="AL999">
            <v>20000</v>
          </cell>
        </row>
        <row r="1000">
          <cell r="R1000" t="str">
            <v>DEPRECIATION FURNITURE &amp; OFFICE EQUIPM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E1000">
            <v>0</v>
          </cell>
          <cell r="AF1000">
            <v>1.047</v>
          </cell>
          <cell r="AG1000">
            <v>1.046</v>
          </cell>
          <cell r="AH1000">
            <v>1.046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</row>
        <row r="1001">
          <cell r="R1001" t="str">
            <v>DEPRECIATION  TRANSPORT ASSETS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E1001">
            <v>0</v>
          </cell>
          <cell r="AF1001">
            <v>1.047</v>
          </cell>
          <cell r="AG1001">
            <v>1.046</v>
          </cell>
          <cell r="AH1001">
            <v>1.046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</row>
        <row r="1002">
          <cell r="R1002" t="str">
            <v>PPE TRANSPORT ASSETS - LOSSES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E1002">
            <v>0</v>
          </cell>
          <cell r="AF1002">
            <v>1.047</v>
          </cell>
          <cell r="AG1002">
            <v>1.046</v>
          </cell>
          <cell r="AH1002">
            <v>1.046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</row>
        <row r="1003">
          <cell r="R1003" t="str">
            <v>IL PPE: TRANSPORT ASSETS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E1003">
            <v>0</v>
          </cell>
          <cell r="AF1003">
            <v>1.047</v>
          </cell>
          <cell r="AG1003">
            <v>1.046</v>
          </cell>
          <cell r="AH1003">
            <v>1.046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</row>
        <row r="1004">
          <cell r="R1004" t="str">
            <v>VEHICLES</v>
          </cell>
          <cell r="S1004">
            <v>17950000</v>
          </cell>
          <cell r="T1004">
            <v>3775925.26</v>
          </cell>
          <cell r="U1004">
            <v>7534517.96</v>
          </cell>
          <cell r="V1004">
            <v>7551850.52</v>
          </cell>
          <cell r="W1004">
            <v>10398149.48</v>
          </cell>
          <cell r="X1004">
            <v>7534577.96</v>
          </cell>
          <cell r="Z1004">
            <v>42.07</v>
          </cell>
          <cell r="AA1004">
            <v>15086368.48</v>
          </cell>
          <cell r="AB1004">
            <v>3771592.12</v>
          </cell>
          <cell r="AC1004">
            <v>45259105.44</v>
          </cell>
          <cell r="AD1004">
            <v>12402309.04</v>
          </cell>
          <cell r="AE1004">
            <v>17950000</v>
          </cell>
          <cell r="AF1004">
            <v>1.047</v>
          </cell>
          <cell r="AG1004">
            <v>1.046</v>
          </cell>
          <cell r="AH1004">
            <v>1.046</v>
          </cell>
          <cell r="AI1004">
            <v>30352309.04</v>
          </cell>
          <cell r="AJ1004">
            <v>-12402309.04</v>
          </cell>
          <cell r="AK1004">
            <v>10000000</v>
          </cell>
          <cell r="AL1004">
            <v>10000000</v>
          </cell>
        </row>
        <row r="1005">
          <cell r="R1005" t="str">
            <v>SECURITY EQUIPMENT (CCTV )</v>
          </cell>
          <cell r="S1005">
            <v>2250000</v>
          </cell>
          <cell r="T1005">
            <v>0</v>
          </cell>
          <cell r="U1005">
            <v>0</v>
          </cell>
          <cell r="V1005">
            <v>7470</v>
          </cell>
          <cell r="W1005">
            <v>2242530</v>
          </cell>
          <cell r="X1005">
            <v>7470</v>
          </cell>
          <cell r="Z1005">
            <v>0.33</v>
          </cell>
          <cell r="AA1005">
            <v>7470</v>
          </cell>
          <cell r="AB1005">
            <v>1867.5</v>
          </cell>
          <cell r="AC1005">
            <v>22410</v>
          </cell>
          <cell r="AE1005">
            <v>1500000</v>
          </cell>
          <cell r="AF1005">
            <v>1.047</v>
          </cell>
          <cell r="AG1005">
            <v>1.046</v>
          </cell>
          <cell r="AH1005">
            <v>1.046</v>
          </cell>
          <cell r="AI1005">
            <v>2250000</v>
          </cell>
          <cell r="AJ1005">
            <v>-750000</v>
          </cell>
          <cell r="AK1005">
            <v>1500000</v>
          </cell>
          <cell r="AL1005">
            <v>1500000</v>
          </cell>
        </row>
        <row r="1006">
          <cell r="R1006" t="str">
            <v>MS: SAL &amp; ALL: BASIC SALARY &amp; WAGES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E1006">
            <v>0</v>
          </cell>
          <cell r="AF1006">
            <v>1.053</v>
          </cell>
          <cell r="AG1006">
            <v>1.049</v>
          </cell>
          <cell r="AH1006">
            <v>1.047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</row>
        <row r="1007">
          <cell r="R1007" t="str">
            <v>MS: ALL - CELLULAR &amp; TELEPHONE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E1007">
            <v>0</v>
          </cell>
          <cell r="AF1007">
            <v>1.053</v>
          </cell>
          <cell r="AG1007">
            <v>1.049</v>
          </cell>
          <cell r="AH1007">
            <v>1.047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</row>
        <row r="1008">
          <cell r="R1008" t="str">
            <v>MS: HB &amp; INC: HOUSING BENEFITS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E1008">
            <v>0</v>
          </cell>
          <cell r="AF1008">
            <v>1.053</v>
          </cell>
          <cell r="AG1008">
            <v>1.049</v>
          </cell>
          <cell r="AH1008">
            <v>1.047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</row>
        <row r="1009">
          <cell r="R1009" t="str">
            <v>MS: ALL - TRAVEL OR MOTOR VEHICLE (SUBS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E1009">
            <v>0</v>
          </cell>
          <cell r="AF1009">
            <v>1.053</v>
          </cell>
          <cell r="AG1009">
            <v>1.049</v>
          </cell>
          <cell r="AH1009">
            <v>1.047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</row>
        <row r="1010">
          <cell r="R1010" t="str">
            <v>MS: OVERTIME - STRUCTURED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E1010">
            <v>0</v>
          </cell>
          <cell r="AF1010">
            <v>1.053</v>
          </cell>
          <cell r="AG1010">
            <v>1.049</v>
          </cell>
          <cell r="AH1010">
            <v>1.047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</row>
        <row r="1011">
          <cell r="R1011" t="str">
            <v>MS: SOC CONTR - BARGAINING COUNCIL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E1011">
            <v>0</v>
          </cell>
          <cell r="AF1011">
            <v>1.053</v>
          </cell>
          <cell r="AG1011">
            <v>1.049</v>
          </cell>
          <cell r="AH1011">
            <v>1.047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</row>
        <row r="1012">
          <cell r="R1012" t="str">
            <v>MS: SOC CONTR - GROUP LIFE INSURANCE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E1012">
            <v>0</v>
          </cell>
          <cell r="AF1012">
            <v>1.053</v>
          </cell>
          <cell r="AG1012">
            <v>1.049</v>
          </cell>
          <cell r="AH1012">
            <v>1.047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</row>
        <row r="1013">
          <cell r="R1013" t="str">
            <v>MS: SOC CONTR - MEDICAL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E1013">
            <v>0</v>
          </cell>
          <cell r="AF1013">
            <v>1.053</v>
          </cell>
          <cell r="AG1013">
            <v>1.049</v>
          </cell>
          <cell r="AH1013">
            <v>1.047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</row>
        <row r="1014">
          <cell r="R1014" t="str">
            <v>MS: SOC CONTR - PENSION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E1014">
            <v>0</v>
          </cell>
          <cell r="AF1014">
            <v>1.053</v>
          </cell>
          <cell r="AG1014">
            <v>1.049</v>
          </cell>
          <cell r="AH1014">
            <v>1.047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</row>
        <row r="1015">
          <cell r="R1015" t="str">
            <v>MS: SOC CONTR - UNEMPLOYMENT INSUR FUND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E1015">
            <v>0</v>
          </cell>
          <cell r="AF1015">
            <v>1.053</v>
          </cell>
          <cell r="AG1015">
            <v>1.049</v>
          </cell>
          <cell r="AH1015">
            <v>1.047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</row>
        <row r="1016">
          <cell r="R1016" t="str">
            <v>MS: SAL &amp; ALL: BASIC SALARY &amp; WAGES</v>
          </cell>
          <cell r="S1016">
            <v>2889210</v>
          </cell>
          <cell r="T1016">
            <v>272937.61</v>
          </cell>
          <cell r="U1016">
            <v>0</v>
          </cell>
          <cell r="V1016">
            <v>1090379.23</v>
          </cell>
          <cell r="W1016">
            <v>1798830.77</v>
          </cell>
          <cell r="X1016">
            <v>0</v>
          </cell>
          <cell r="Z1016">
            <v>37.73</v>
          </cell>
          <cell r="AA1016">
            <v>1090379.23</v>
          </cell>
          <cell r="AB1016">
            <v>272594.8075</v>
          </cell>
          <cell r="AC1016">
            <v>3271137.69</v>
          </cell>
          <cell r="AE1016">
            <v>2889210</v>
          </cell>
          <cell r="AF1016">
            <v>1.053</v>
          </cell>
          <cell r="AG1016">
            <v>1.049</v>
          </cell>
          <cell r="AH1016">
            <v>1.047</v>
          </cell>
          <cell r="AI1016">
            <v>2889210</v>
          </cell>
          <cell r="AJ1016">
            <v>0</v>
          </cell>
          <cell r="AK1016">
            <v>2889210</v>
          </cell>
          <cell r="AL1016">
            <v>2807914.263804662</v>
          </cell>
        </row>
        <row r="1017">
          <cell r="R1017" t="str">
            <v>MS: ALL - CELLULAR &amp; TELEPHONE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E1017">
            <v>0</v>
          </cell>
          <cell r="AF1017">
            <v>1.053</v>
          </cell>
          <cell r="AG1017">
            <v>1.049</v>
          </cell>
          <cell r="AH1017">
            <v>1.047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</row>
        <row r="1018">
          <cell r="R1018" t="str">
            <v>MS: HB &amp; INC: HOUSING BENEFITS</v>
          </cell>
          <cell r="S1018">
            <v>121297</v>
          </cell>
          <cell r="T1018">
            <v>1011.77</v>
          </cell>
          <cell r="U1018">
            <v>0</v>
          </cell>
          <cell r="V1018">
            <v>4047.08</v>
          </cell>
          <cell r="W1018">
            <v>117249.92</v>
          </cell>
          <cell r="X1018">
            <v>0</v>
          </cell>
          <cell r="Z1018">
            <v>3.33</v>
          </cell>
          <cell r="AA1018">
            <v>4047.08</v>
          </cell>
          <cell r="AB1018">
            <v>1011.77</v>
          </cell>
          <cell r="AC1018">
            <v>12141.24</v>
          </cell>
          <cell r="AE1018">
            <v>121297</v>
          </cell>
          <cell r="AF1018">
            <v>1.053</v>
          </cell>
          <cell r="AG1018">
            <v>1.049</v>
          </cell>
          <cell r="AH1018">
            <v>1.047</v>
          </cell>
          <cell r="AI1018">
            <v>121297</v>
          </cell>
          <cell r="AJ1018">
            <v>0</v>
          </cell>
          <cell r="AK1018">
            <v>121297</v>
          </cell>
          <cell r="AL1018">
            <v>117880.8319684669</v>
          </cell>
        </row>
        <row r="1019">
          <cell r="R1019" t="str">
            <v>MS: ALL - LEAVE PAY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E1019">
            <v>0</v>
          </cell>
          <cell r="AF1019">
            <v>1.047</v>
          </cell>
          <cell r="AG1019">
            <v>1.046</v>
          </cell>
          <cell r="AH1019">
            <v>1.046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</row>
        <row r="1020">
          <cell r="R1020" t="str">
            <v>MS: ALL - TRAVEL OR MOTOR VEHICLE (SUBS</v>
          </cell>
          <cell r="S1020">
            <v>0</v>
          </cell>
          <cell r="T1020">
            <v>0</v>
          </cell>
          <cell r="U1020">
            <v>0</v>
          </cell>
          <cell r="V1020">
            <v>16624</v>
          </cell>
          <cell r="W1020">
            <v>-16624</v>
          </cell>
          <cell r="X1020">
            <v>0</v>
          </cell>
          <cell r="Z1020">
            <v>0</v>
          </cell>
          <cell r="AA1020">
            <v>16624</v>
          </cell>
          <cell r="AB1020">
            <v>4156</v>
          </cell>
          <cell r="AC1020">
            <v>49872</v>
          </cell>
          <cell r="AE1020">
            <v>0</v>
          </cell>
          <cell r="AF1020">
            <v>1.053</v>
          </cell>
          <cell r="AG1020">
            <v>1.049</v>
          </cell>
          <cell r="AH1020">
            <v>1.047</v>
          </cell>
          <cell r="AI1020">
            <v>0</v>
          </cell>
          <cell r="AJ1020">
            <v>0</v>
          </cell>
          <cell r="AK1020">
            <v>0</v>
          </cell>
          <cell r="AL1020">
            <v>162192.89579973984</v>
          </cell>
        </row>
        <row r="1021">
          <cell r="R1021" t="str">
            <v>MS: OVERTIME - STRUCTURED</v>
          </cell>
          <cell r="S1021">
            <v>69946</v>
          </cell>
          <cell r="T1021">
            <v>34680.12</v>
          </cell>
          <cell r="U1021">
            <v>0</v>
          </cell>
          <cell r="V1021">
            <v>102549.13</v>
          </cell>
          <cell r="W1021">
            <v>-32603.13</v>
          </cell>
          <cell r="X1021">
            <v>0</v>
          </cell>
          <cell r="Z1021">
            <v>146.61</v>
          </cell>
          <cell r="AA1021">
            <v>102549.13</v>
          </cell>
          <cell r="AB1021">
            <v>25637.2825</v>
          </cell>
          <cell r="AC1021">
            <v>307647.39</v>
          </cell>
          <cell r="AE1021">
            <v>69946</v>
          </cell>
          <cell r="AF1021">
            <v>1.053</v>
          </cell>
          <cell r="AG1021">
            <v>1.049</v>
          </cell>
          <cell r="AH1021">
            <v>1.047</v>
          </cell>
          <cell r="AI1021">
            <v>69946</v>
          </cell>
          <cell r="AJ1021">
            <v>0</v>
          </cell>
          <cell r="AK1021">
            <v>69946</v>
          </cell>
          <cell r="AL1021">
            <v>55956.8</v>
          </cell>
        </row>
        <row r="1022">
          <cell r="R1022" t="str">
            <v>MS: PAYMENTS - SHIFT ADD REMUNERATION</v>
          </cell>
          <cell r="S1022">
            <v>86392</v>
          </cell>
          <cell r="T1022">
            <v>10138.56</v>
          </cell>
          <cell r="U1022">
            <v>0</v>
          </cell>
          <cell r="V1022">
            <v>40556.4</v>
          </cell>
          <cell r="W1022">
            <v>45835.6</v>
          </cell>
          <cell r="X1022">
            <v>0</v>
          </cell>
          <cell r="Z1022">
            <v>46.94</v>
          </cell>
          <cell r="AA1022">
            <v>40556.4</v>
          </cell>
          <cell r="AB1022">
            <v>10139.1</v>
          </cell>
          <cell r="AC1022">
            <v>121669.20000000001</v>
          </cell>
          <cell r="AE1022">
            <v>86392</v>
          </cell>
          <cell r="AF1022">
            <v>1.053</v>
          </cell>
          <cell r="AG1022">
            <v>1.049</v>
          </cell>
          <cell r="AH1022">
            <v>1.047</v>
          </cell>
          <cell r="AI1022">
            <v>86392</v>
          </cell>
          <cell r="AJ1022">
            <v>0</v>
          </cell>
          <cell r="AK1022">
            <v>86392</v>
          </cell>
          <cell r="AL1022">
            <v>90970.776</v>
          </cell>
        </row>
        <row r="1023">
          <cell r="R1023" t="str">
            <v>MS: OVERTIME - NIGHT SHIFT</v>
          </cell>
          <cell r="S1023">
            <v>234612</v>
          </cell>
          <cell r="T1023">
            <v>28284.68</v>
          </cell>
          <cell r="U1023">
            <v>0</v>
          </cell>
          <cell r="V1023">
            <v>110184.48</v>
          </cell>
          <cell r="W1023">
            <v>124427.52</v>
          </cell>
          <cell r="X1023">
            <v>0</v>
          </cell>
          <cell r="Z1023">
            <v>46.96</v>
          </cell>
          <cell r="AA1023">
            <v>110184.48</v>
          </cell>
          <cell r="AB1023">
            <v>27546.12</v>
          </cell>
          <cell r="AC1023">
            <v>330553.44</v>
          </cell>
          <cell r="AE1023">
            <v>234612</v>
          </cell>
          <cell r="AF1023">
            <v>1.053</v>
          </cell>
          <cell r="AG1023">
            <v>1.049</v>
          </cell>
          <cell r="AH1023">
            <v>1.047</v>
          </cell>
          <cell r="AI1023">
            <v>234612</v>
          </cell>
          <cell r="AJ1023">
            <v>0</v>
          </cell>
          <cell r="AK1023">
            <v>234612</v>
          </cell>
          <cell r="AL1023">
            <v>247046.436</v>
          </cell>
        </row>
        <row r="1024">
          <cell r="R1024" t="str">
            <v>MS: SRB - ANNUAL BONUS</v>
          </cell>
          <cell r="S1024">
            <v>240768</v>
          </cell>
          <cell r="T1024">
            <v>130747</v>
          </cell>
          <cell r="U1024">
            <v>0</v>
          </cell>
          <cell r="V1024">
            <v>145705</v>
          </cell>
          <cell r="W1024">
            <v>95063</v>
          </cell>
          <cell r="X1024">
            <v>0</v>
          </cell>
          <cell r="Z1024">
            <v>60.51</v>
          </cell>
          <cell r="AA1024">
            <v>145705</v>
          </cell>
          <cell r="AB1024">
            <v>36426.25</v>
          </cell>
          <cell r="AC1024">
            <v>437115</v>
          </cell>
          <cell r="AE1024">
            <v>240768</v>
          </cell>
          <cell r="AF1024">
            <v>1.053</v>
          </cell>
          <cell r="AG1024">
            <v>1.049</v>
          </cell>
          <cell r="AH1024">
            <v>1.047</v>
          </cell>
          <cell r="AI1024">
            <v>240768</v>
          </cell>
          <cell r="AJ1024">
            <v>0</v>
          </cell>
          <cell r="AK1024">
            <v>240768</v>
          </cell>
          <cell r="AL1024">
            <v>233992.8553170551</v>
          </cell>
        </row>
        <row r="1025">
          <cell r="R1025" t="str">
            <v>MS: SRB - STANDBY ALLOWANCE</v>
          </cell>
          <cell r="S1025">
            <v>56694</v>
          </cell>
          <cell r="T1025">
            <v>12671.63</v>
          </cell>
          <cell r="U1025">
            <v>0</v>
          </cell>
          <cell r="V1025">
            <v>46098.9</v>
          </cell>
          <cell r="W1025">
            <v>10595.1</v>
          </cell>
          <cell r="X1025">
            <v>0</v>
          </cell>
          <cell r="Z1025">
            <v>81.31</v>
          </cell>
          <cell r="AA1025">
            <v>46098.9</v>
          </cell>
          <cell r="AB1025">
            <v>11524.725</v>
          </cell>
          <cell r="AC1025">
            <v>138296.7</v>
          </cell>
          <cell r="AE1025">
            <v>56694</v>
          </cell>
          <cell r="AF1025">
            <v>1.053</v>
          </cell>
          <cell r="AG1025">
            <v>1.049</v>
          </cell>
          <cell r="AH1025">
            <v>1.047</v>
          </cell>
          <cell r="AI1025">
            <v>56694</v>
          </cell>
          <cell r="AJ1025">
            <v>0</v>
          </cell>
          <cell r="AK1025">
            <v>56694</v>
          </cell>
          <cell r="AL1025">
            <v>59698.782</v>
          </cell>
        </row>
        <row r="1026">
          <cell r="R1026" t="str">
            <v>MS: SOC CONTR - BARGAINING COUNCIL</v>
          </cell>
          <cell r="S1026">
            <v>1295</v>
          </cell>
          <cell r="T1026">
            <v>129.6</v>
          </cell>
          <cell r="U1026">
            <v>0</v>
          </cell>
          <cell r="V1026">
            <v>518.4</v>
          </cell>
          <cell r="W1026">
            <v>776.6</v>
          </cell>
          <cell r="X1026">
            <v>0</v>
          </cell>
          <cell r="Z1026">
            <v>40.03</v>
          </cell>
          <cell r="AA1026">
            <v>518.4</v>
          </cell>
          <cell r="AB1026">
            <v>129.6</v>
          </cell>
          <cell r="AC1026">
            <v>1555.1999999999998</v>
          </cell>
          <cell r="AE1026">
            <v>1295</v>
          </cell>
          <cell r="AF1026">
            <v>1.053</v>
          </cell>
          <cell r="AG1026">
            <v>1.049</v>
          </cell>
          <cell r="AH1026">
            <v>1.047</v>
          </cell>
          <cell r="AI1026">
            <v>1295</v>
          </cell>
          <cell r="AJ1026">
            <v>0</v>
          </cell>
          <cell r="AK1026">
            <v>1295</v>
          </cell>
          <cell r="AL1026">
            <v>1258.302761753603</v>
          </cell>
        </row>
        <row r="1027">
          <cell r="R1027" t="str">
            <v>MS: SOC CONTR - GROUP LIFE INSURANCE</v>
          </cell>
          <cell r="S1027">
            <v>49117</v>
          </cell>
          <cell r="T1027">
            <v>2345.53</v>
          </cell>
          <cell r="U1027">
            <v>0</v>
          </cell>
          <cell r="V1027">
            <v>8955.6</v>
          </cell>
          <cell r="W1027">
            <v>40161.4</v>
          </cell>
          <cell r="X1027">
            <v>0</v>
          </cell>
          <cell r="Z1027">
            <v>18.23</v>
          </cell>
          <cell r="AA1027">
            <v>8955.6</v>
          </cell>
          <cell r="AB1027">
            <v>2238.9</v>
          </cell>
          <cell r="AC1027">
            <v>26866.800000000003</v>
          </cell>
          <cell r="AE1027">
            <v>49117</v>
          </cell>
          <cell r="AF1027">
            <v>1.053</v>
          </cell>
          <cell r="AG1027">
            <v>1.049</v>
          </cell>
          <cell r="AH1027">
            <v>1.047</v>
          </cell>
          <cell r="AI1027">
            <v>49117</v>
          </cell>
          <cell r="AJ1027">
            <v>0</v>
          </cell>
          <cell r="AK1027">
            <v>49117</v>
          </cell>
          <cell r="AL1027">
            <v>49138.49961658158</v>
          </cell>
        </row>
        <row r="1028">
          <cell r="R1028" t="str">
            <v>MS: SOC CONTR - MEDICAL</v>
          </cell>
          <cell r="S1028">
            <v>600268</v>
          </cell>
          <cell r="T1028">
            <v>33184.8</v>
          </cell>
          <cell r="U1028">
            <v>0</v>
          </cell>
          <cell r="V1028">
            <v>132739.2</v>
          </cell>
          <cell r="W1028">
            <v>467528.8</v>
          </cell>
          <cell r="X1028">
            <v>0</v>
          </cell>
          <cell r="Z1028">
            <v>22.11</v>
          </cell>
          <cell r="AA1028">
            <v>132739.2</v>
          </cell>
          <cell r="AB1028">
            <v>33184.8</v>
          </cell>
          <cell r="AC1028">
            <v>398217.60000000003</v>
          </cell>
          <cell r="AE1028">
            <v>600268</v>
          </cell>
          <cell r="AF1028">
            <v>1.053</v>
          </cell>
          <cell r="AG1028">
            <v>1.049</v>
          </cell>
          <cell r="AH1028">
            <v>1.047</v>
          </cell>
          <cell r="AI1028">
            <v>600268</v>
          </cell>
          <cell r="AJ1028">
            <v>0</v>
          </cell>
          <cell r="AK1028">
            <v>600268</v>
          </cell>
          <cell r="AL1028">
            <v>583363.1414907674</v>
          </cell>
        </row>
        <row r="1029">
          <cell r="R1029" t="str">
            <v>MS: SOC CONTR - PENSION</v>
          </cell>
          <cell r="S1029">
            <v>522080</v>
          </cell>
          <cell r="T1029">
            <v>49581.72</v>
          </cell>
          <cell r="U1029">
            <v>0</v>
          </cell>
          <cell r="V1029">
            <v>198333.38</v>
          </cell>
          <cell r="W1029">
            <v>323746.62</v>
          </cell>
          <cell r="X1029">
            <v>0</v>
          </cell>
          <cell r="Z1029">
            <v>37.98</v>
          </cell>
          <cell r="AA1029">
            <v>198333.38</v>
          </cell>
          <cell r="AB1029">
            <v>49583.345</v>
          </cell>
          <cell r="AC1029">
            <v>595000.14</v>
          </cell>
          <cell r="AE1029">
            <v>522080</v>
          </cell>
          <cell r="AF1029">
            <v>1.053</v>
          </cell>
          <cell r="AG1029">
            <v>1.049</v>
          </cell>
          <cell r="AH1029">
            <v>1.047</v>
          </cell>
          <cell r="AI1029">
            <v>522080</v>
          </cell>
          <cell r="AJ1029">
            <v>0</v>
          </cell>
          <cell r="AK1029">
            <v>522080</v>
          </cell>
          <cell r="AL1029">
            <v>507390.10746950237</v>
          </cell>
        </row>
        <row r="1030">
          <cell r="R1030" t="str">
            <v>MS: SOC CONTR - UNEMPLOYMENT INSUR FUND</v>
          </cell>
          <cell r="S1030">
            <v>22275</v>
          </cell>
          <cell r="T1030">
            <v>2125.44</v>
          </cell>
          <cell r="U1030">
            <v>0</v>
          </cell>
          <cell r="V1030">
            <v>8501.76</v>
          </cell>
          <cell r="W1030">
            <v>13773.24</v>
          </cell>
          <cell r="X1030">
            <v>0</v>
          </cell>
          <cell r="Z1030">
            <v>38.16</v>
          </cell>
          <cell r="AA1030">
            <v>8501.76</v>
          </cell>
          <cell r="AB1030">
            <v>2125.44</v>
          </cell>
          <cell r="AC1030">
            <v>25505.28</v>
          </cell>
          <cell r="AE1030">
            <v>22275</v>
          </cell>
          <cell r="AF1030">
            <v>1.053</v>
          </cell>
          <cell r="AG1030">
            <v>1.049</v>
          </cell>
          <cell r="AH1030">
            <v>1.047</v>
          </cell>
          <cell r="AI1030">
            <v>22275</v>
          </cell>
          <cell r="AJ1030">
            <v>0</v>
          </cell>
          <cell r="AK1030">
            <v>22275</v>
          </cell>
          <cell r="AL1030">
            <v>20636.165292759088</v>
          </cell>
        </row>
        <row r="1031">
          <cell r="R1031" t="str">
            <v>OC: SKILLS DEVELOPMENT FUND LEVY</v>
          </cell>
          <cell r="S1031">
            <v>0</v>
          </cell>
          <cell r="T1031">
            <v>3942.16</v>
          </cell>
          <cell r="U1031">
            <v>0</v>
          </cell>
          <cell r="V1031">
            <v>13317.22</v>
          </cell>
          <cell r="W1031">
            <v>-13317.22</v>
          </cell>
          <cell r="X1031">
            <v>0</v>
          </cell>
          <cell r="Z1031">
            <v>0</v>
          </cell>
          <cell r="AA1031">
            <v>13317.22</v>
          </cell>
          <cell r="AB1031">
            <v>3329.305</v>
          </cell>
          <cell r="AC1031">
            <v>39951.659999999996</v>
          </cell>
          <cell r="AE1031">
            <v>0</v>
          </cell>
          <cell r="AF1031">
            <v>1.047</v>
          </cell>
          <cell r="AG1031">
            <v>1.046</v>
          </cell>
          <cell r="AH1031">
            <v>1.046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</row>
        <row r="1032">
          <cell r="R1032" t="str">
            <v>PPE FURNITURE &amp; OFF EQUIPMENT - LOSSES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E1032">
            <v>0</v>
          </cell>
          <cell r="AF1032">
            <v>1.047</v>
          </cell>
          <cell r="AG1032">
            <v>1.046</v>
          </cell>
          <cell r="AH1032">
            <v>1.046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</row>
        <row r="1033">
          <cell r="R1033" t="str">
            <v>IL PPE: FURNITURE &amp; OFFICE EQUIPMENT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E1033">
            <v>0</v>
          </cell>
          <cell r="AF1033">
            <v>1.047</v>
          </cell>
          <cell r="AG1033">
            <v>1.046</v>
          </cell>
          <cell r="AH1033">
            <v>1.046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</row>
        <row r="1034">
          <cell r="R1034" t="str">
            <v>FURNITURE AND OFFICE EQUIPMENT</v>
          </cell>
          <cell r="S1034">
            <v>2250000</v>
          </cell>
          <cell r="T1034">
            <v>24000</v>
          </cell>
          <cell r="U1034">
            <v>0</v>
          </cell>
          <cell r="V1034">
            <v>24000</v>
          </cell>
          <cell r="W1034">
            <v>2226000</v>
          </cell>
          <cell r="X1034">
            <v>66000</v>
          </cell>
          <cell r="Z1034">
            <v>1.06</v>
          </cell>
          <cell r="AA1034">
            <v>24000</v>
          </cell>
          <cell r="AB1034">
            <v>6000</v>
          </cell>
          <cell r="AC1034">
            <v>72000</v>
          </cell>
          <cell r="AE1034">
            <v>1250000</v>
          </cell>
          <cell r="AF1034">
            <v>1.047</v>
          </cell>
          <cell r="AG1034">
            <v>1.046</v>
          </cell>
          <cell r="AH1034">
            <v>1.046</v>
          </cell>
          <cell r="AI1034">
            <v>2250000</v>
          </cell>
          <cell r="AJ1034">
            <v>-1000000</v>
          </cell>
          <cell r="AK1034">
            <v>1250000</v>
          </cell>
          <cell r="AL1034">
            <v>1250000</v>
          </cell>
        </row>
        <row r="1035">
          <cell r="R1035" t="str">
            <v>SOLAR FARM GENERATION PLANT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E1035">
            <v>0</v>
          </cell>
          <cell r="AF1035">
            <v>1.047</v>
          </cell>
          <cell r="AG1035">
            <v>1.046</v>
          </cell>
          <cell r="AH1035">
            <v>1.046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</row>
        <row r="1036">
          <cell r="R1036" t="str">
            <v>SOLAR FARM GENERATION PLANT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E1036">
            <v>0</v>
          </cell>
          <cell r="AF1036">
            <v>1.047</v>
          </cell>
          <cell r="AG1036">
            <v>1.046</v>
          </cell>
          <cell r="AH1036">
            <v>1.046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</row>
        <row r="1037">
          <cell r="R1037" t="str">
            <v>MS: SAL &amp; ALL: BASIC SALARY &amp; WAGES</v>
          </cell>
          <cell r="S1037">
            <v>9291916</v>
          </cell>
          <cell r="T1037">
            <v>273428.1</v>
          </cell>
          <cell r="U1037">
            <v>0</v>
          </cell>
          <cell r="V1037">
            <v>1088941.42</v>
          </cell>
          <cell r="W1037">
            <v>8202974.58</v>
          </cell>
          <cell r="X1037">
            <v>0</v>
          </cell>
          <cell r="Z1037">
            <v>11.71</v>
          </cell>
          <cell r="AA1037">
            <v>1088941.42</v>
          </cell>
          <cell r="AB1037">
            <v>272235.355</v>
          </cell>
          <cell r="AC1037">
            <v>3266824.26</v>
          </cell>
          <cell r="AE1037">
            <v>9291916</v>
          </cell>
          <cell r="AF1037">
            <v>1.053</v>
          </cell>
          <cell r="AG1037">
            <v>1.049</v>
          </cell>
          <cell r="AH1037">
            <v>1.047</v>
          </cell>
          <cell r="AI1037">
            <v>9291916</v>
          </cell>
          <cell r="AJ1037">
            <v>0</v>
          </cell>
          <cell r="AK1037">
            <v>9291916</v>
          </cell>
          <cell r="AL1037">
            <v>9256366.389246939</v>
          </cell>
        </row>
        <row r="1038">
          <cell r="R1038" t="str">
            <v>MS: ALL - CELLULAR &amp; TELEPHONE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E1038">
            <v>0</v>
          </cell>
          <cell r="AF1038">
            <v>1.053</v>
          </cell>
          <cell r="AG1038">
            <v>1.049</v>
          </cell>
          <cell r="AH1038">
            <v>1.047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</row>
        <row r="1039">
          <cell r="R1039" t="str">
            <v>MS: ALL - CELLULAR &amp; TELEPHONE</v>
          </cell>
          <cell r="S1039">
            <v>10061</v>
          </cell>
          <cell r="T1039">
            <v>0</v>
          </cell>
          <cell r="U1039">
            <v>0</v>
          </cell>
          <cell r="V1039">
            <v>0</v>
          </cell>
          <cell r="W1039">
            <v>10061</v>
          </cell>
          <cell r="X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E1039">
            <v>10061</v>
          </cell>
          <cell r="AF1039">
            <v>1.053</v>
          </cell>
          <cell r="AG1039">
            <v>1.049</v>
          </cell>
          <cell r="AH1039">
            <v>1.047</v>
          </cell>
          <cell r="AI1039">
            <v>10061</v>
          </cell>
          <cell r="AJ1039">
            <v>0</v>
          </cell>
          <cell r="AK1039">
            <v>10061</v>
          </cell>
          <cell r="AL1039">
            <v>11650.951497718543</v>
          </cell>
        </row>
        <row r="1040">
          <cell r="R1040" t="str">
            <v>MS: HB &amp; INC: HOUSING BENEFITS</v>
          </cell>
          <cell r="S1040">
            <v>509446</v>
          </cell>
          <cell r="T1040">
            <v>0</v>
          </cell>
          <cell r="U1040">
            <v>0</v>
          </cell>
          <cell r="V1040">
            <v>0</v>
          </cell>
          <cell r="W1040">
            <v>509446</v>
          </cell>
          <cell r="X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E1040">
            <v>509446</v>
          </cell>
          <cell r="AF1040">
            <v>1.053</v>
          </cell>
          <cell r="AG1040">
            <v>1.049</v>
          </cell>
          <cell r="AH1040">
            <v>1.047</v>
          </cell>
          <cell r="AI1040">
            <v>509446</v>
          </cell>
          <cell r="AJ1040">
            <v>0</v>
          </cell>
          <cell r="AK1040">
            <v>509446</v>
          </cell>
          <cell r="AL1040">
            <v>471523.3278738672</v>
          </cell>
        </row>
        <row r="1041">
          <cell r="R1041" t="str">
            <v>MS: ALL - LEAVE PAY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E1041">
            <v>0</v>
          </cell>
          <cell r="AF1041">
            <v>1.047</v>
          </cell>
          <cell r="AG1041">
            <v>1.046</v>
          </cell>
          <cell r="AH1041">
            <v>1.046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</row>
        <row r="1042">
          <cell r="R1042" t="str">
            <v>MS: ALL - TRAVEL OR MOTOR VEHICLE (SUBS</v>
          </cell>
          <cell r="S1042">
            <v>40682</v>
          </cell>
          <cell r="T1042">
            <v>12570.34</v>
          </cell>
          <cell r="U1042">
            <v>0</v>
          </cell>
          <cell r="V1042">
            <v>51080.56</v>
          </cell>
          <cell r="W1042">
            <v>-10398.56</v>
          </cell>
          <cell r="X1042">
            <v>0</v>
          </cell>
          <cell r="Z1042">
            <v>125.56</v>
          </cell>
          <cell r="AA1042">
            <v>51080.56</v>
          </cell>
          <cell r="AB1042">
            <v>12770.14</v>
          </cell>
          <cell r="AC1042">
            <v>153241.68</v>
          </cell>
          <cell r="AE1042">
            <v>40682</v>
          </cell>
          <cell r="AF1042">
            <v>1.053</v>
          </cell>
          <cell r="AG1042">
            <v>1.049</v>
          </cell>
          <cell r="AH1042">
            <v>1.047</v>
          </cell>
          <cell r="AI1042">
            <v>40682</v>
          </cell>
          <cell r="AJ1042">
            <v>0</v>
          </cell>
          <cell r="AK1042">
            <v>40682</v>
          </cell>
          <cell r="AL1042">
            <v>117651.30822396185</v>
          </cell>
        </row>
        <row r="1043">
          <cell r="R1043" t="str">
            <v>MS: OVERTIME - STRUCTURED</v>
          </cell>
          <cell r="S1043">
            <v>128160</v>
          </cell>
          <cell r="T1043">
            <v>7093.47</v>
          </cell>
          <cell r="U1043">
            <v>0</v>
          </cell>
          <cell r="V1043">
            <v>38739.68</v>
          </cell>
          <cell r="W1043">
            <v>89420.32</v>
          </cell>
          <cell r="X1043">
            <v>0</v>
          </cell>
          <cell r="Z1043">
            <v>30.22</v>
          </cell>
          <cell r="AA1043">
            <v>38739.68</v>
          </cell>
          <cell r="AB1043">
            <v>9684.92</v>
          </cell>
          <cell r="AC1043">
            <v>116219.04000000001</v>
          </cell>
          <cell r="AE1043">
            <v>128160</v>
          </cell>
          <cell r="AF1043">
            <v>1.053</v>
          </cell>
          <cell r="AG1043">
            <v>1.049</v>
          </cell>
          <cell r="AH1043">
            <v>1.047</v>
          </cell>
          <cell r="AI1043">
            <v>128160</v>
          </cell>
          <cell r="AJ1043">
            <v>0</v>
          </cell>
          <cell r="AK1043">
            <v>128160</v>
          </cell>
          <cell r="AL1043">
            <v>102528</v>
          </cell>
        </row>
        <row r="1044">
          <cell r="R1044" t="str">
            <v>MS: OVERTIME - NIGHT SHIFT</v>
          </cell>
          <cell r="S1044">
            <v>8170</v>
          </cell>
          <cell r="T1044">
            <v>457.25</v>
          </cell>
          <cell r="U1044">
            <v>0</v>
          </cell>
          <cell r="V1044">
            <v>2848.14</v>
          </cell>
          <cell r="W1044">
            <v>5321.86</v>
          </cell>
          <cell r="X1044">
            <v>0</v>
          </cell>
          <cell r="Z1044">
            <v>34.86</v>
          </cell>
          <cell r="AA1044">
            <v>2848.14</v>
          </cell>
          <cell r="AB1044">
            <v>712.035</v>
          </cell>
          <cell r="AC1044">
            <v>8544.42</v>
          </cell>
          <cell r="AE1044">
            <v>8170</v>
          </cell>
          <cell r="AF1044">
            <v>1.053</v>
          </cell>
          <cell r="AG1044">
            <v>1.049</v>
          </cell>
          <cell r="AH1044">
            <v>1.047</v>
          </cell>
          <cell r="AI1044">
            <v>8170</v>
          </cell>
          <cell r="AJ1044">
            <v>0</v>
          </cell>
          <cell r="AK1044">
            <v>8170</v>
          </cell>
          <cell r="AL1044">
            <v>8603.01</v>
          </cell>
        </row>
        <row r="1045">
          <cell r="R1045" t="str">
            <v>MS: SRB - ACTING ALLOWANCE</v>
          </cell>
          <cell r="S1045">
            <v>0</v>
          </cell>
          <cell r="T1045">
            <v>0</v>
          </cell>
          <cell r="U1045">
            <v>0</v>
          </cell>
          <cell r="V1045">
            <v>15156</v>
          </cell>
          <cell r="W1045">
            <v>-15156</v>
          </cell>
          <cell r="X1045">
            <v>0</v>
          </cell>
          <cell r="Z1045">
            <v>0</v>
          </cell>
          <cell r="AA1045">
            <v>15156</v>
          </cell>
          <cell r="AB1045">
            <v>3789</v>
          </cell>
          <cell r="AC1045">
            <v>45468</v>
          </cell>
          <cell r="AE1045">
            <v>0</v>
          </cell>
          <cell r="AF1045">
            <v>1.047</v>
          </cell>
          <cell r="AG1045">
            <v>1.046</v>
          </cell>
          <cell r="AH1045">
            <v>1.046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</row>
        <row r="1046">
          <cell r="R1046" t="str">
            <v>MS: SRB - ANNUAL BONUS</v>
          </cell>
          <cell r="S1046">
            <v>774326</v>
          </cell>
          <cell r="T1046">
            <v>149260</v>
          </cell>
          <cell r="U1046">
            <v>0</v>
          </cell>
          <cell r="V1046">
            <v>179112</v>
          </cell>
          <cell r="W1046">
            <v>595214</v>
          </cell>
          <cell r="X1046">
            <v>0</v>
          </cell>
          <cell r="Z1046">
            <v>23.13</v>
          </cell>
          <cell r="AA1046">
            <v>179112</v>
          </cell>
          <cell r="AB1046">
            <v>44778</v>
          </cell>
          <cell r="AC1046">
            <v>537336</v>
          </cell>
          <cell r="AE1046">
            <v>774326</v>
          </cell>
          <cell r="AF1046">
            <v>1.053</v>
          </cell>
          <cell r="AG1046">
            <v>1.049</v>
          </cell>
          <cell r="AH1046">
            <v>1.047</v>
          </cell>
          <cell r="AI1046">
            <v>774326</v>
          </cell>
          <cell r="AJ1046">
            <v>0</v>
          </cell>
          <cell r="AK1046">
            <v>774326</v>
          </cell>
          <cell r="AL1046">
            <v>620854.9324978014</v>
          </cell>
        </row>
        <row r="1047">
          <cell r="R1047" t="str">
            <v>MS: SRB - UNIFORM/SPEC/PROTEC CLOTHING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E1047">
            <v>0</v>
          </cell>
          <cell r="AF1047">
            <v>1.047</v>
          </cell>
          <cell r="AG1047">
            <v>1.046</v>
          </cell>
          <cell r="AH1047">
            <v>1.046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</row>
        <row r="1048">
          <cell r="R1048" t="str">
            <v>MS: SOC CONTR - BARGAINING COUNCIL</v>
          </cell>
          <cell r="S1048">
            <v>5440</v>
          </cell>
          <cell r="T1048">
            <v>162</v>
          </cell>
          <cell r="U1048">
            <v>0</v>
          </cell>
          <cell r="V1048">
            <v>648</v>
          </cell>
          <cell r="W1048">
            <v>4792</v>
          </cell>
          <cell r="X1048">
            <v>0</v>
          </cell>
          <cell r="Z1048">
            <v>11.91</v>
          </cell>
          <cell r="AA1048">
            <v>648</v>
          </cell>
          <cell r="AB1048">
            <v>162</v>
          </cell>
          <cell r="AC1048">
            <v>1944</v>
          </cell>
          <cell r="AE1048">
            <v>5440</v>
          </cell>
          <cell r="AF1048">
            <v>1.053</v>
          </cell>
          <cell r="AG1048">
            <v>1.049</v>
          </cell>
          <cell r="AH1048">
            <v>1.047</v>
          </cell>
          <cell r="AI1048">
            <v>5440</v>
          </cell>
          <cell r="AJ1048">
            <v>0</v>
          </cell>
          <cell r="AK1048">
            <v>5440</v>
          </cell>
          <cell r="AL1048">
            <v>5033.211047014412</v>
          </cell>
        </row>
        <row r="1049">
          <cell r="R1049" t="str">
            <v>MS: SOC CONTR - GROUP LIFE INSURANCE</v>
          </cell>
          <cell r="S1049">
            <v>157963</v>
          </cell>
          <cell r="T1049">
            <v>2081.48</v>
          </cell>
          <cell r="U1049">
            <v>0</v>
          </cell>
          <cell r="V1049">
            <v>8848.34</v>
          </cell>
          <cell r="W1049">
            <v>149114.66</v>
          </cell>
          <cell r="X1049">
            <v>0</v>
          </cell>
          <cell r="Z1049">
            <v>5.6</v>
          </cell>
          <cell r="AA1049">
            <v>8848.34</v>
          </cell>
          <cell r="AB1049">
            <v>2212.085</v>
          </cell>
          <cell r="AC1049">
            <v>26545.02</v>
          </cell>
          <cell r="AE1049">
            <v>157963</v>
          </cell>
          <cell r="AF1049">
            <v>1.053</v>
          </cell>
          <cell r="AG1049">
            <v>1.049</v>
          </cell>
          <cell r="AH1049">
            <v>1.047</v>
          </cell>
          <cell r="AI1049">
            <v>157963</v>
          </cell>
          <cell r="AJ1049">
            <v>0</v>
          </cell>
          <cell r="AK1049">
            <v>157963</v>
          </cell>
          <cell r="AL1049">
            <v>819879.9327216472</v>
          </cell>
        </row>
        <row r="1050">
          <cell r="R1050" t="str">
            <v>MS: SOC CONTR - MEDICAL</v>
          </cell>
          <cell r="S1050">
            <v>2521124</v>
          </cell>
          <cell r="T1050">
            <v>42593.4</v>
          </cell>
          <cell r="U1050">
            <v>0</v>
          </cell>
          <cell r="V1050">
            <v>171858.6</v>
          </cell>
          <cell r="W1050">
            <v>2349265.4</v>
          </cell>
          <cell r="X1050">
            <v>0</v>
          </cell>
          <cell r="Z1050">
            <v>6.81</v>
          </cell>
          <cell r="AA1050">
            <v>171858.6</v>
          </cell>
          <cell r="AB1050">
            <v>42964.65</v>
          </cell>
          <cell r="AC1050">
            <v>515575.80000000005</v>
          </cell>
          <cell r="AE1050">
            <v>2521124</v>
          </cell>
          <cell r="AF1050">
            <v>1.053</v>
          </cell>
          <cell r="AG1050">
            <v>1.049</v>
          </cell>
          <cell r="AH1050">
            <v>1.047</v>
          </cell>
          <cell r="AI1050">
            <v>2521124</v>
          </cell>
          <cell r="AJ1050">
            <v>0</v>
          </cell>
          <cell r="AK1050">
            <v>2521124</v>
          </cell>
          <cell r="AL1050">
            <v>2333452.565963069</v>
          </cell>
        </row>
        <row r="1051">
          <cell r="R1051" t="str">
            <v>MS: SOC CONTR - PENSION</v>
          </cell>
          <cell r="S1051">
            <v>1679049</v>
          </cell>
          <cell r="T1051">
            <v>48277.75</v>
          </cell>
          <cell r="U1051">
            <v>0</v>
          </cell>
          <cell r="V1051">
            <v>193111</v>
          </cell>
          <cell r="W1051">
            <v>1485938</v>
          </cell>
          <cell r="X1051">
            <v>0</v>
          </cell>
          <cell r="Z1051">
            <v>11.5</v>
          </cell>
          <cell r="AA1051">
            <v>193111</v>
          </cell>
          <cell r="AB1051">
            <v>48277.75</v>
          </cell>
          <cell r="AC1051">
            <v>579333</v>
          </cell>
          <cell r="AE1051">
            <v>1679049</v>
          </cell>
          <cell r="AF1051">
            <v>1.053</v>
          </cell>
          <cell r="AG1051">
            <v>1.049</v>
          </cell>
          <cell r="AH1051">
            <v>1.047</v>
          </cell>
          <cell r="AI1051">
            <v>1679049</v>
          </cell>
          <cell r="AJ1051">
            <v>0</v>
          </cell>
          <cell r="AK1051">
            <v>1679049</v>
          </cell>
          <cell r="AL1051">
            <v>1386033.5667693627</v>
          </cell>
        </row>
        <row r="1052">
          <cell r="R1052" t="str">
            <v>MS: SOC CONTR - UNEMPLOYMENT INSUR FUND</v>
          </cell>
          <cell r="S1052">
            <v>93553</v>
          </cell>
          <cell r="T1052">
            <v>2656.8</v>
          </cell>
          <cell r="U1052">
            <v>0</v>
          </cell>
          <cell r="V1052">
            <v>10627.2</v>
          </cell>
          <cell r="W1052">
            <v>82925.8</v>
          </cell>
          <cell r="X1052">
            <v>0</v>
          </cell>
          <cell r="Z1052">
            <v>11.35</v>
          </cell>
          <cell r="AA1052">
            <v>10627.2</v>
          </cell>
          <cell r="AB1052">
            <v>2656.8</v>
          </cell>
          <cell r="AC1052">
            <v>31881.600000000002</v>
          </cell>
          <cell r="AE1052">
            <v>93553</v>
          </cell>
          <cell r="AF1052">
            <v>1.053</v>
          </cell>
          <cell r="AG1052">
            <v>1.049</v>
          </cell>
          <cell r="AH1052">
            <v>1.047</v>
          </cell>
          <cell r="AI1052">
            <v>93553</v>
          </cell>
          <cell r="AJ1052">
            <v>0</v>
          </cell>
          <cell r="AK1052">
            <v>93553</v>
          </cell>
          <cell r="AL1052">
            <v>82544.66117103644</v>
          </cell>
        </row>
        <row r="1053">
          <cell r="R1053" t="str">
            <v>CONTR: ELECTRICAL</v>
          </cell>
          <cell r="S1053">
            <v>1500000</v>
          </cell>
          <cell r="T1053">
            <v>0</v>
          </cell>
          <cell r="U1053">
            <v>0</v>
          </cell>
          <cell r="V1053">
            <v>0</v>
          </cell>
          <cell r="W1053">
            <v>1500000</v>
          </cell>
          <cell r="X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-1500000</v>
          </cell>
          <cell r="AE1053">
            <v>0</v>
          </cell>
          <cell r="AF1053">
            <v>1.047</v>
          </cell>
          <cell r="AG1053">
            <v>1.046</v>
          </cell>
          <cell r="AH1053">
            <v>1.046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</row>
        <row r="1054">
          <cell r="R1054" t="str">
            <v>CONTR:  MAINT OF BUILDINGS &amp; FACILITIES</v>
          </cell>
          <cell r="S1054">
            <v>6900000</v>
          </cell>
          <cell r="T1054">
            <v>100105.6</v>
          </cell>
          <cell r="U1054">
            <v>139057.25</v>
          </cell>
          <cell r="V1054">
            <v>100105.6</v>
          </cell>
          <cell r="W1054">
            <v>6799894.4</v>
          </cell>
          <cell r="X1054">
            <v>221328.59</v>
          </cell>
          <cell r="Z1054">
            <v>1.45</v>
          </cell>
          <cell r="AA1054">
            <v>239162.85</v>
          </cell>
          <cell r="AB1054">
            <v>59790.7125</v>
          </cell>
          <cell r="AC1054">
            <v>717488.55</v>
          </cell>
          <cell r="AD1054">
            <v>3100000</v>
          </cell>
          <cell r="AE1054">
            <v>5900000</v>
          </cell>
          <cell r="AF1054">
            <v>1.047</v>
          </cell>
          <cell r="AG1054">
            <v>1.046</v>
          </cell>
          <cell r="AH1054">
            <v>1.046</v>
          </cell>
          <cell r="AI1054">
            <v>10000000</v>
          </cell>
          <cell r="AJ1054">
            <v>-4100000</v>
          </cell>
          <cell r="AK1054">
            <v>5000000</v>
          </cell>
          <cell r="AL1054">
            <v>5000000</v>
          </cell>
        </row>
        <row r="1055">
          <cell r="R1055" t="str">
            <v>CONTR: PEST CONT &amp; FUMIGATION (COVID-19)</v>
          </cell>
          <cell r="S1055">
            <v>3000000</v>
          </cell>
          <cell r="T1055">
            <v>0</v>
          </cell>
          <cell r="U1055">
            <v>0</v>
          </cell>
          <cell r="V1055">
            <v>0</v>
          </cell>
          <cell r="W1055">
            <v>3000000</v>
          </cell>
          <cell r="X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-3000000</v>
          </cell>
          <cell r="AE1055">
            <v>0</v>
          </cell>
          <cell r="AF1055">
            <v>1.047</v>
          </cell>
          <cell r="AG1055">
            <v>1.046</v>
          </cell>
          <cell r="AH1055">
            <v>1.046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</row>
        <row r="1056">
          <cell r="R1056" t="str">
            <v>CONTR: PEST CONT &amp; FUMIGATION (COVID-19)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E1056">
            <v>0</v>
          </cell>
          <cell r="AF1056">
            <v>1.047</v>
          </cell>
          <cell r="AG1056">
            <v>1.046</v>
          </cell>
          <cell r="AH1056">
            <v>1.046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</row>
        <row r="1057">
          <cell r="R1057" t="str">
            <v>OC: ASSETS LESS  CAP THRESHOLD(FURN OFF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E1057">
            <v>0</v>
          </cell>
          <cell r="AF1057">
            <v>1.047</v>
          </cell>
          <cell r="AG1057">
            <v>1.046</v>
          </cell>
          <cell r="AH1057">
            <v>1.046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</row>
        <row r="1058">
          <cell r="R1058" t="str">
            <v>OC: COMM - POSTAGE/STAMPS/FRANKING MACH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E1058">
            <v>0</v>
          </cell>
          <cell r="AF1058">
            <v>1.047</v>
          </cell>
          <cell r="AG1058">
            <v>1.046</v>
          </cell>
          <cell r="AH1058">
            <v>1.046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</row>
        <row r="1059">
          <cell r="R1059" t="str">
            <v>OC: MUNICIPAL SERVICES(WATER)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E1059">
            <v>0</v>
          </cell>
          <cell r="AF1059">
            <v>1.047</v>
          </cell>
          <cell r="AG1059">
            <v>1.046</v>
          </cell>
          <cell r="AH1059">
            <v>1.046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</row>
        <row r="1060">
          <cell r="R1060" t="str">
            <v>OC: SKILLS DEVELOPMENT FUND LEVY</v>
          </cell>
          <cell r="S1060">
            <v>0</v>
          </cell>
          <cell r="T1060">
            <v>3265.97</v>
          </cell>
          <cell r="U1060">
            <v>0</v>
          </cell>
          <cell r="V1060">
            <v>13779.14</v>
          </cell>
          <cell r="W1060">
            <v>-13779.14</v>
          </cell>
          <cell r="X1060">
            <v>0</v>
          </cell>
          <cell r="Z1060">
            <v>0</v>
          </cell>
          <cell r="AA1060">
            <v>13779.14</v>
          </cell>
          <cell r="AB1060">
            <v>3444.785</v>
          </cell>
          <cell r="AC1060">
            <v>41337.42</v>
          </cell>
          <cell r="AE1060">
            <v>0</v>
          </cell>
          <cell r="AF1060">
            <v>1.047</v>
          </cell>
          <cell r="AG1060">
            <v>1.046</v>
          </cell>
          <cell r="AH1060">
            <v>1.046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</row>
        <row r="1061">
          <cell r="R1061" t="str">
            <v>OC: UNIFORM &amp; PROTECTIVE CLOTHING</v>
          </cell>
          <cell r="S1061">
            <v>302000</v>
          </cell>
          <cell r="T1061">
            <v>0</v>
          </cell>
          <cell r="U1061">
            <v>0</v>
          </cell>
          <cell r="V1061">
            <v>16250.4</v>
          </cell>
          <cell r="W1061">
            <v>285749.6</v>
          </cell>
          <cell r="X1061">
            <v>0</v>
          </cell>
          <cell r="Z1061">
            <v>5.38</v>
          </cell>
          <cell r="AA1061">
            <v>16250.4</v>
          </cell>
          <cell r="AB1061">
            <v>4062.6</v>
          </cell>
          <cell r="AC1061">
            <v>48751.2</v>
          </cell>
          <cell r="AE1061">
            <v>302000</v>
          </cell>
          <cell r="AF1061">
            <v>1.047</v>
          </cell>
          <cell r="AG1061">
            <v>1.046</v>
          </cell>
          <cell r="AH1061">
            <v>1.046</v>
          </cell>
          <cell r="AI1061">
            <v>302000</v>
          </cell>
          <cell r="AJ1061">
            <v>0</v>
          </cell>
          <cell r="AK1061">
            <v>302000</v>
          </cell>
          <cell r="AL1061">
            <v>302000</v>
          </cell>
        </row>
        <row r="1062">
          <cell r="R1062" t="str">
            <v>INVENTORY - MATERIALS &amp; SUPPLIES(PRINT&amp;</v>
          </cell>
          <cell r="S1062">
            <v>120000</v>
          </cell>
          <cell r="T1062">
            <v>2424.7</v>
          </cell>
          <cell r="U1062">
            <v>1425.45</v>
          </cell>
          <cell r="V1062">
            <v>14542.3</v>
          </cell>
          <cell r="W1062">
            <v>105457.7</v>
          </cell>
          <cell r="X1062">
            <v>1425.45</v>
          </cell>
          <cell r="Z1062">
            <v>12.11</v>
          </cell>
          <cell r="AA1062">
            <v>15967.75</v>
          </cell>
          <cell r="AB1062">
            <v>3991.9375</v>
          </cell>
          <cell r="AC1062">
            <v>47903.25</v>
          </cell>
          <cell r="AE1062">
            <v>120000</v>
          </cell>
          <cell r="AF1062">
            <v>1.047</v>
          </cell>
          <cell r="AG1062">
            <v>1.046</v>
          </cell>
          <cell r="AH1062">
            <v>1.046</v>
          </cell>
          <cell r="AI1062">
            <v>120000</v>
          </cell>
          <cell r="AJ1062">
            <v>0</v>
          </cell>
          <cell r="AK1062">
            <v>120000</v>
          </cell>
          <cell r="AL1062">
            <v>120000</v>
          </cell>
        </row>
        <row r="1063">
          <cell r="R1063" t="str">
            <v>INVENTORY - MATERIALS &amp; SUPPLIES(PRINT&amp;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E1063">
            <v>0</v>
          </cell>
          <cell r="AF1063">
            <v>1.047</v>
          </cell>
          <cell r="AG1063">
            <v>1.046</v>
          </cell>
          <cell r="AH1063">
            <v>1.046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</row>
        <row r="1064">
          <cell r="R1064" t="str">
            <v>INVENTORY - MATERIALS &amp; SUPPLIES(R&amp;M)</v>
          </cell>
          <cell r="S1064">
            <v>241905</v>
          </cell>
          <cell r="T1064">
            <v>0</v>
          </cell>
          <cell r="U1064">
            <v>0</v>
          </cell>
          <cell r="V1064">
            <v>0</v>
          </cell>
          <cell r="W1064">
            <v>241905</v>
          </cell>
          <cell r="X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E1064">
            <v>241905</v>
          </cell>
          <cell r="AF1064">
            <v>1.047</v>
          </cell>
          <cell r="AG1064">
            <v>1.046</v>
          </cell>
          <cell r="AH1064">
            <v>1.046</v>
          </cell>
          <cell r="AI1064">
            <v>241905</v>
          </cell>
          <cell r="AJ1064">
            <v>0</v>
          </cell>
          <cell r="AK1064">
            <v>241905</v>
          </cell>
          <cell r="AL1064">
            <v>241905</v>
          </cell>
        </row>
        <row r="1065">
          <cell r="R1065" t="str">
            <v>INVENTORY - MATERIALS &amp; SUPPLIES(STOCK &amp;</v>
          </cell>
          <cell r="S1065">
            <v>405055</v>
          </cell>
          <cell r="T1065">
            <v>8103.6</v>
          </cell>
          <cell r="U1065">
            <v>0</v>
          </cell>
          <cell r="V1065">
            <v>89503.73</v>
          </cell>
          <cell r="W1065">
            <v>315551.27</v>
          </cell>
          <cell r="X1065">
            <v>0</v>
          </cell>
          <cell r="Z1065">
            <v>22.09</v>
          </cell>
          <cell r="AA1065">
            <v>89503.73</v>
          </cell>
          <cell r="AB1065">
            <v>22375.9325</v>
          </cell>
          <cell r="AC1065">
            <v>268511.19</v>
          </cell>
          <cell r="AE1065">
            <v>405055</v>
          </cell>
          <cell r="AF1065">
            <v>1.047</v>
          </cell>
          <cell r="AG1065">
            <v>1.046</v>
          </cell>
          <cell r="AH1065">
            <v>1.046</v>
          </cell>
          <cell r="AI1065">
            <v>405055</v>
          </cell>
          <cell r="AJ1065">
            <v>0</v>
          </cell>
          <cell r="AK1065">
            <v>405055</v>
          </cell>
          <cell r="AL1065">
            <v>405055</v>
          </cell>
        </row>
        <row r="1066">
          <cell r="R1066" t="str">
            <v>OPR LEASES: FURNITURE &amp; OFFICE EQUIPMENT</v>
          </cell>
          <cell r="S1066">
            <v>500000</v>
          </cell>
          <cell r="T1066">
            <v>0</v>
          </cell>
          <cell r="U1066">
            <v>0</v>
          </cell>
          <cell r="V1066">
            <v>0</v>
          </cell>
          <cell r="W1066">
            <v>500000</v>
          </cell>
          <cell r="X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500000</v>
          </cell>
          <cell r="AE1066">
            <v>150000</v>
          </cell>
          <cell r="AF1066">
            <v>1.047</v>
          </cell>
          <cell r="AG1066">
            <v>1.046</v>
          </cell>
          <cell r="AH1066">
            <v>1.046</v>
          </cell>
          <cell r="AI1066">
            <v>1000000</v>
          </cell>
          <cell r="AJ1066">
            <v>-850000</v>
          </cell>
          <cell r="AK1066">
            <v>150000</v>
          </cell>
          <cell r="AL1066">
            <v>150000</v>
          </cell>
        </row>
        <row r="1067">
          <cell r="R1067" t="str">
            <v>OPR LEASES: COMMUNITY ASSETS(OFFICES)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E1067">
            <v>0</v>
          </cell>
          <cell r="AF1067">
            <v>1.047</v>
          </cell>
          <cell r="AG1067">
            <v>1.046</v>
          </cell>
          <cell r="AH1067">
            <v>1.046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</row>
        <row r="1068">
          <cell r="R1068" t="str">
            <v>DEPRECIATION FURNITURE &amp; OFFICE EQUIPM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E1068">
            <v>0</v>
          </cell>
          <cell r="AF1068">
            <v>1.047</v>
          </cell>
          <cell r="AG1068">
            <v>1.046</v>
          </cell>
          <cell r="AH1068">
            <v>1.046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</row>
        <row r="1069">
          <cell r="R1069" t="str">
            <v>DEPRECIATION ELEC LV NETWORKS</v>
          </cell>
          <cell r="S1069">
            <v>54401986</v>
          </cell>
          <cell r="T1069">
            <v>16971090.26</v>
          </cell>
          <cell r="U1069">
            <v>0</v>
          </cell>
          <cell r="V1069">
            <v>67823867.29</v>
          </cell>
          <cell r="W1069">
            <v>-13421881.29</v>
          </cell>
          <cell r="X1069">
            <v>0</v>
          </cell>
          <cell r="Z1069">
            <v>124.67</v>
          </cell>
          <cell r="AA1069">
            <v>67823867.29</v>
          </cell>
          <cell r="AB1069">
            <v>16955966.8225</v>
          </cell>
          <cell r="AC1069">
            <v>203471601.87</v>
          </cell>
          <cell r="AE1069">
            <v>54401986</v>
          </cell>
          <cell r="AF1069">
            <v>1.047</v>
          </cell>
          <cell r="AG1069">
            <v>1.046</v>
          </cell>
          <cell r="AH1069">
            <v>1.046</v>
          </cell>
          <cell r="AI1069">
            <v>54401986</v>
          </cell>
          <cell r="AJ1069">
            <v>0</v>
          </cell>
          <cell r="AK1069">
            <v>54401986</v>
          </cell>
          <cell r="AL1069">
            <v>54401986</v>
          </cell>
        </row>
        <row r="1070">
          <cell r="R1070" t="str">
            <v>DEPRECIATION  TRANSPORT ASSETS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E1070">
            <v>0</v>
          </cell>
          <cell r="AF1070">
            <v>1.047</v>
          </cell>
          <cell r="AG1070">
            <v>1.046</v>
          </cell>
          <cell r="AH1070">
            <v>1.046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</row>
        <row r="1071">
          <cell r="R1071" t="str">
            <v>DEPRECIATION COMMUNITY HALLS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E1071">
            <v>0</v>
          </cell>
          <cell r="AF1071">
            <v>1.047</v>
          </cell>
          <cell r="AG1071">
            <v>1.046</v>
          </cell>
          <cell r="AH1071">
            <v>1.046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</row>
        <row r="1072">
          <cell r="R1072" t="str">
            <v>OFFICE BUILDING</v>
          </cell>
          <cell r="S1072">
            <v>8418850</v>
          </cell>
          <cell r="T1072">
            <v>142914.85</v>
          </cell>
          <cell r="U1072">
            <v>644111.51</v>
          </cell>
          <cell r="V1072">
            <v>142914.85</v>
          </cell>
          <cell r="W1072">
            <v>8275935.15</v>
          </cell>
          <cell r="X1072">
            <v>792490.76</v>
          </cell>
          <cell r="Z1072">
            <v>1.69</v>
          </cell>
          <cell r="AA1072">
            <v>787026.36</v>
          </cell>
          <cell r="AB1072">
            <v>196756.59</v>
          </cell>
          <cell r="AC1072">
            <v>2361079.08</v>
          </cell>
          <cell r="AD1072">
            <v>2000000</v>
          </cell>
          <cell r="AE1072">
            <v>5418850</v>
          </cell>
          <cell r="AF1072">
            <v>1.047</v>
          </cell>
          <cell r="AG1072">
            <v>1.046</v>
          </cell>
          <cell r="AH1072">
            <v>1.046</v>
          </cell>
          <cell r="AI1072">
            <v>10418850</v>
          </cell>
          <cell r="AJ1072">
            <v>-5000000</v>
          </cell>
          <cell r="AK1072">
            <v>5418850</v>
          </cell>
          <cell r="AL1072">
            <v>5418850</v>
          </cell>
        </row>
        <row r="1073">
          <cell r="R1073" t="str">
            <v>PRIV ENT: OTH TRF -DEVELOPERS CONTRIB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 t="e">
            <v>#N/A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E1073">
            <v>0</v>
          </cell>
          <cell r="AF1073">
            <v>1.047</v>
          </cell>
          <cell r="AG1073">
            <v>1.046</v>
          </cell>
          <cell r="AH1073">
            <v>1.046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</row>
        <row r="1074">
          <cell r="R1074" t="str">
            <v>PUBLIC CONNECTIONS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 t="e">
            <v>#N/A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E1074">
            <v>0</v>
          </cell>
          <cell r="AF1074">
            <v>1.047</v>
          </cell>
          <cell r="AG1074">
            <v>1.046</v>
          </cell>
          <cell r="AH1074">
            <v>1.046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</row>
        <row r="1075">
          <cell r="R1075" t="str">
            <v>ELEC SALES: AGRICULTURAL LOW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 t="e">
            <v>#N/A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E1075">
            <v>0</v>
          </cell>
          <cell r="AF1075">
            <v>1.047</v>
          </cell>
          <cell r="AG1075">
            <v>1.046</v>
          </cell>
          <cell r="AH1075">
            <v>1.046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</row>
        <row r="1076">
          <cell r="R1076" t="str">
            <v>INTER: RECEIV - ELECTRICITY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 t="e">
            <v>#N/A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E1076">
            <v>0</v>
          </cell>
          <cell r="AF1076">
            <v>1.047</v>
          </cell>
          <cell r="AG1076">
            <v>1.046</v>
          </cell>
          <cell r="AH1076">
            <v>1.046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</row>
        <row r="1077">
          <cell r="R1077" t="str">
            <v>INTER: RECEIV - ELECTRICITY(SFS)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 t="e">
            <v>#N/A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E1077">
            <v>0</v>
          </cell>
          <cell r="AF1077">
            <v>1.047</v>
          </cell>
          <cell r="AG1077">
            <v>1.046</v>
          </cell>
          <cell r="AH1077">
            <v>1.046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</row>
        <row r="1078">
          <cell r="R1078" t="str">
            <v>CONTR: MAINTENANCE OF EQUIPMENT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E1078">
            <v>0</v>
          </cell>
          <cell r="AF1078">
            <v>1.047</v>
          </cell>
          <cell r="AG1078">
            <v>1.046</v>
          </cell>
          <cell r="AH1078">
            <v>1.046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</row>
        <row r="1079">
          <cell r="R1079" t="str">
            <v>OC: COMMISSION - THIRD PARTY VENDORS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E1079">
            <v>0</v>
          </cell>
          <cell r="AF1079">
            <v>1.047</v>
          </cell>
          <cell r="AG1079">
            <v>1.046</v>
          </cell>
          <cell r="AH1079">
            <v>1.046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</row>
        <row r="1080">
          <cell r="R1080" t="str">
            <v>OC: EXT COM SERV PROV - S/WARE LICENCES(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E1080">
            <v>0</v>
          </cell>
          <cell r="AF1080">
            <v>1.047</v>
          </cell>
          <cell r="AG1080">
            <v>1.046</v>
          </cell>
          <cell r="AH1080">
            <v>1.046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</row>
        <row r="1081">
          <cell r="R1081" t="str">
            <v>INVENTORY - MATERIALS &amp; SUPPLIES(FUEL CO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E1081">
            <v>0</v>
          </cell>
          <cell r="AF1081">
            <v>1.047</v>
          </cell>
          <cell r="AG1081">
            <v>1.046</v>
          </cell>
          <cell r="AH1081">
            <v>1.046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</row>
        <row r="1082">
          <cell r="R1082" t="str">
            <v>INVENTORY - MATERIALS &amp; SUPPLIES(PRINT&amp;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E1082">
            <v>0</v>
          </cell>
          <cell r="AF1082">
            <v>1.047</v>
          </cell>
          <cell r="AG1082">
            <v>1.046</v>
          </cell>
          <cell r="AH1082">
            <v>1.046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</row>
        <row r="1083">
          <cell r="R1083" t="str">
            <v>INVENTORY - MATERIALS &amp; SUPPLIES(STOCK &amp;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E1083">
            <v>0</v>
          </cell>
          <cell r="AF1083">
            <v>1.047</v>
          </cell>
          <cell r="AG1083">
            <v>1.046</v>
          </cell>
          <cell r="AH1083">
            <v>1.046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</row>
        <row r="1084">
          <cell r="R1084" t="str">
            <v>ESKOM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E1084">
            <v>0</v>
          </cell>
          <cell r="AF1084">
            <v>1.047</v>
          </cell>
          <cell r="AG1084">
            <v>1.046</v>
          </cell>
          <cell r="AH1084">
            <v>1.046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</row>
        <row r="1085">
          <cell r="AJ1085">
            <v>0</v>
          </cell>
        </row>
        <row r="1086">
          <cell r="T1086">
            <v>55380873.419999965</v>
          </cell>
          <cell r="U1086">
            <v>102030204.30000001</v>
          </cell>
          <cell r="V1086">
            <v>117819026.93000008</v>
          </cell>
          <cell r="W1086">
            <v>-277868822.9300003</v>
          </cell>
          <cell r="X1086" t="e">
            <v>#N/A</v>
          </cell>
          <cell r="Y1086">
            <v>9483.05</v>
          </cell>
          <cell r="Z1086">
            <v>32953.12999999999</v>
          </cell>
          <cell r="AA1086">
            <v>219849231.23000014</v>
          </cell>
          <cell r="AB1086">
            <v>54962307.807500035</v>
          </cell>
          <cell r="AC1086">
            <v>659547693.6900015</v>
          </cell>
          <cell r="AD1086">
            <v>60137907.67</v>
          </cell>
          <cell r="AE1086">
            <v>-98049795.99999994</v>
          </cell>
          <cell r="AF1086">
            <v>1136.5230000000174</v>
          </cell>
          <cell r="AG1086">
            <v>1134.1290000000122</v>
          </cell>
          <cell r="AH1086">
            <v>1133.255000000026</v>
          </cell>
          <cell r="AI1086">
            <v>-99911888.3299999</v>
          </cell>
          <cell r="AJ1086">
            <v>1862092.3299999535</v>
          </cell>
          <cell r="AK1086">
            <v>21177284.054999873</v>
          </cell>
          <cell r="AL1086">
            <v>138797249.19435164</v>
          </cell>
        </row>
        <row r="1087">
          <cell r="AJ1087">
            <v>0</v>
          </cell>
        </row>
        <row r="1088">
          <cell r="AB1088">
            <v>-160049796</v>
          </cell>
          <cell r="AC1088">
            <v>160049796</v>
          </cell>
          <cell r="AJ1088">
            <v>0</v>
          </cell>
        </row>
        <row r="1089">
          <cell r="AL1089">
            <v>451415518.04700124</v>
          </cell>
        </row>
        <row r="1090">
          <cell r="AL1090">
            <v>451415518.0469999</v>
          </cell>
        </row>
        <row r="1091">
          <cell r="AL1091">
            <v>1.3709068298339844E-06</v>
          </cell>
        </row>
      </sheetData>
      <sheetData sheetId="3">
        <row r="760">
          <cell r="L760">
            <v>436032156.57915986</v>
          </cell>
          <cell r="M760">
            <v>457397732.25153863</v>
          </cell>
          <cell r="N760">
            <v>479348425.667361</v>
          </cell>
        </row>
      </sheetData>
      <sheetData sheetId="4">
        <row r="17">
          <cell r="N17">
            <v>13093109.70084</v>
          </cell>
          <cell r="O17">
            <v>13734672.07618116</v>
          </cell>
          <cell r="P17">
            <v>14380201.663761673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8"/>
      <sheetName val="SD9"/>
      <sheetName val="SD10"/>
      <sheetName val="SD11"/>
    </sheetNames>
    <sheetDataSet>
      <sheetData sheetId="2">
        <row r="8">
          <cell r="B8" t="str">
            <v>Medium Term Revenue and Expenditure Framework</v>
          </cell>
        </row>
        <row r="89">
          <cell r="B89" t="str">
            <v>Centlec (SOC)Ltd - Supporting Table SD4 Board member allowances and staff benefits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2">
        <row r="11">
          <cell r="B11" t="str">
            <v>Outcome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1">
        <row r="11">
          <cell r="X11" t="str">
            <v>M06 December</v>
          </cell>
        </row>
      </sheetData>
      <sheetData sheetId="2">
        <row r="80">
          <cell r="B80" t="str">
            <v>Centlec (Soc) Ltd - Table F2 Monthly Budget Statement - Financial Performance (revenue and expenditure)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L Specific (Loans)"/>
      <sheetName val="GL Specific (Loans AppA)"/>
      <sheetName val="GL Specific (Grants)"/>
      <sheetName val="GL Specific (grants2)"/>
      <sheetName val="GL Check"/>
      <sheetName val="GL Specific (FAR)"/>
      <sheetName val="GL Specific (FAR2)"/>
      <sheetName val="GL TB"/>
      <sheetName val="Data_BS"/>
      <sheetName val="aDD"/>
      <sheetName val="iglrlin"/>
      <sheetName val="iglrdef"/>
      <sheetName val="iglrbsitem"/>
      <sheetName val="GFS"/>
      <sheetName val="Item_Leon"/>
      <sheetName val="ASC_23"/>
      <sheetName val="Departmental"/>
      <sheetName val="Service Charges"/>
      <sheetName val="Data_IS"/>
      <sheetName val="IS_Adjustment Budget"/>
      <sheetName val="Manual Journals"/>
      <sheetName val="NTBranch"/>
      <sheetName val="NTCoding"/>
      <sheetName val="Lookups"/>
      <sheetName val="App E(2)"/>
      <sheetName val="Data_CAP"/>
      <sheetName val="ActualCap"/>
      <sheetName val="iglamf"/>
      <sheetName val="FSNT (2009)"/>
    </sheetNames>
    <sheetDataSet>
      <sheetData sheetId="12">
        <row r="4">
          <cell r="A4">
            <v>320</v>
          </cell>
          <cell r="B4" t="str">
            <v>Unspent</v>
          </cell>
          <cell r="C4" t="str">
            <v>1 NAL</v>
          </cell>
          <cell r="D4" t="str">
            <v>1 Net Assets</v>
          </cell>
          <cell r="E4">
            <v>1200</v>
          </cell>
          <cell r="F4" t="str">
            <v>Hous Dev Fund</v>
          </cell>
        </row>
        <row r="5">
          <cell r="A5">
            <v>1200</v>
          </cell>
          <cell r="B5" t="str">
            <v>Hous Dev Fund</v>
          </cell>
          <cell r="C5" t="str">
            <v>1 NAL</v>
          </cell>
          <cell r="D5" t="str">
            <v>1 Net Assets</v>
          </cell>
          <cell r="E5">
            <v>1200</v>
          </cell>
          <cell r="F5" t="str">
            <v>Hous Dev Fund</v>
          </cell>
        </row>
        <row r="6">
          <cell r="A6">
            <v>1210</v>
          </cell>
          <cell r="B6" t="str">
            <v>Realised</v>
          </cell>
          <cell r="C6" t="str">
            <v>1 NAL</v>
          </cell>
          <cell r="D6" t="str">
            <v>1 Net Assets</v>
          </cell>
          <cell r="E6">
            <v>1200</v>
          </cell>
          <cell r="F6" t="str">
            <v>Hous Dev Fund</v>
          </cell>
        </row>
        <row r="7">
          <cell r="A7">
            <v>1220</v>
          </cell>
          <cell r="B7" t="str">
            <v>Unrealised</v>
          </cell>
          <cell r="C7" t="str">
            <v>1 NAL</v>
          </cell>
          <cell r="D7" t="str">
            <v>1 Net Assets</v>
          </cell>
          <cell r="E7">
            <v>1200</v>
          </cell>
          <cell r="F7" t="str">
            <v>Hous Dev Fund</v>
          </cell>
        </row>
        <row r="8">
          <cell r="A8">
            <v>1250</v>
          </cell>
          <cell r="B8" t="str">
            <v>Government Loans</v>
          </cell>
          <cell r="C8" t="str">
            <v>1 NAL</v>
          </cell>
          <cell r="D8" t="str">
            <v>1 Net Assets</v>
          </cell>
          <cell r="E8">
            <v>1200</v>
          </cell>
          <cell r="F8" t="str">
            <v>Hous Dev Fund</v>
          </cell>
        </row>
        <row r="9">
          <cell r="A9">
            <v>1298</v>
          </cell>
          <cell r="B9" t="str">
            <v>ST Hous Dev Fund</v>
          </cell>
          <cell r="C9" t="str">
            <v>1 NAL</v>
          </cell>
          <cell r="D9" t="str">
            <v>1 Net Assets</v>
          </cell>
          <cell r="E9">
            <v>1200</v>
          </cell>
          <cell r="F9" t="str">
            <v>Hous Dev Fund</v>
          </cell>
        </row>
        <row r="10">
          <cell r="A10">
            <v>1299</v>
          </cell>
          <cell r="B10">
            <v>0</v>
          </cell>
          <cell r="C10" t="str">
            <v>1 NAL</v>
          </cell>
          <cell r="D10" t="str">
            <v>1 Net Assets</v>
          </cell>
        </row>
        <row r="11">
          <cell r="A11">
            <v>1300</v>
          </cell>
          <cell r="B11" t="str">
            <v>Cap Rep Reserve</v>
          </cell>
          <cell r="C11" t="str">
            <v>1 NAL</v>
          </cell>
          <cell r="D11" t="str">
            <v>1 Net Assets</v>
          </cell>
          <cell r="E11">
            <v>1300</v>
          </cell>
          <cell r="F11" t="str">
            <v>Cap Rep Reserve</v>
          </cell>
        </row>
        <row r="12">
          <cell r="A12">
            <v>1310</v>
          </cell>
          <cell r="B12" t="str">
            <v>Rate and General</v>
          </cell>
          <cell r="C12" t="str">
            <v>1 NAL</v>
          </cell>
          <cell r="D12" t="str">
            <v>1 Net Assets</v>
          </cell>
          <cell r="E12">
            <v>1300</v>
          </cell>
          <cell r="F12" t="str">
            <v>Cap Rep Reserve</v>
          </cell>
        </row>
        <row r="13">
          <cell r="A13">
            <v>1320</v>
          </cell>
          <cell r="B13" t="str">
            <v>Sewerage</v>
          </cell>
          <cell r="C13" t="str">
            <v>1 NAL</v>
          </cell>
          <cell r="D13" t="str">
            <v>1 Net Assets</v>
          </cell>
          <cell r="E13">
            <v>1300</v>
          </cell>
          <cell r="F13" t="str">
            <v>Cap Rep Reserve</v>
          </cell>
        </row>
        <row r="14">
          <cell r="A14">
            <v>1330</v>
          </cell>
          <cell r="B14" t="str">
            <v>Electricity</v>
          </cell>
          <cell r="C14" t="str">
            <v>1 NAL</v>
          </cell>
          <cell r="D14" t="str">
            <v>1 Net Assets</v>
          </cell>
          <cell r="E14">
            <v>1300</v>
          </cell>
          <cell r="F14" t="str">
            <v>Cap Rep Reserve</v>
          </cell>
        </row>
        <row r="15">
          <cell r="A15">
            <v>1340</v>
          </cell>
          <cell r="B15" t="str">
            <v>Water</v>
          </cell>
          <cell r="C15" t="str">
            <v>1 NAL</v>
          </cell>
          <cell r="D15" t="str">
            <v>1 Net Assets</v>
          </cell>
          <cell r="E15">
            <v>1300</v>
          </cell>
          <cell r="F15" t="str">
            <v>Cap Rep Reserve</v>
          </cell>
        </row>
        <row r="16">
          <cell r="A16">
            <v>1360</v>
          </cell>
          <cell r="B16" t="str">
            <v>Housing</v>
          </cell>
          <cell r="C16" t="str">
            <v>1 NAL</v>
          </cell>
          <cell r="D16" t="str">
            <v>1 Net Assets</v>
          </cell>
          <cell r="E16">
            <v>1300</v>
          </cell>
          <cell r="F16" t="str">
            <v>Cap Rep Reserve</v>
          </cell>
        </row>
        <row r="17">
          <cell r="A17">
            <v>1398</v>
          </cell>
          <cell r="B17" t="str">
            <v>ST Cap Rep Reserve</v>
          </cell>
          <cell r="C17" t="str">
            <v>1 NAL</v>
          </cell>
          <cell r="D17" t="str">
            <v>1 Net Assets</v>
          </cell>
          <cell r="E17">
            <v>1300</v>
          </cell>
          <cell r="F17" t="str">
            <v>Cap Rep Reserve</v>
          </cell>
        </row>
        <row r="18">
          <cell r="A18">
            <v>1399</v>
          </cell>
          <cell r="B18">
            <v>0</v>
          </cell>
          <cell r="C18" t="str">
            <v>1 NAL</v>
          </cell>
          <cell r="D18" t="str">
            <v>1 Net Assets</v>
          </cell>
        </row>
        <row r="19">
          <cell r="A19">
            <v>1400</v>
          </cell>
          <cell r="B19" t="str">
            <v>Capital Reserve</v>
          </cell>
          <cell r="C19" t="str">
            <v>1 NAL</v>
          </cell>
          <cell r="D19" t="str">
            <v>1 Net Assets</v>
          </cell>
          <cell r="E19">
            <v>1400</v>
          </cell>
          <cell r="F19" t="str">
            <v>Capital Reserve</v>
          </cell>
        </row>
        <row r="20">
          <cell r="A20">
            <v>1410</v>
          </cell>
          <cell r="B20" t="str">
            <v>Rate and General</v>
          </cell>
          <cell r="C20" t="str">
            <v>1 NAL</v>
          </cell>
          <cell r="D20" t="str">
            <v>1 Net Assets</v>
          </cell>
          <cell r="E20">
            <v>1400</v>
          </cell>
          <cell r="F20" t="str">
            <v>Capital Reserve</v>
          </cell>
        </row>
        <row r="21">
          <cell r="A21">
            <v>1420</v>
          </cell>
          <cell r="B21" t="str">
            <v>Sewerage</v>
          </cell>
          <cell r="C21" t="str">
            <v>1 NAL</v>
          </cell>
          <cell r="D21" t="str">
            <v>1 Net Assets</v>
          </cell>
          <cell r="E21">
            <v>1400</v>
          </cell>
          <cell r="F21" t="str">
            <v>Capital Reserve</v>
          </cell>
        </row>
        <row r="22">
          <cell r="A22">
            <v>1430</v>
          </cell>
          <cell r="B22" t="str">
            <v>Electricity</v>
          </cell>
          <cell r="C22" t="str">
            <v>1 NAL</v>
          </cell>
          <cell r="D22" t="str">
            <v>1 Net Assets</v>
          </cell>
          <cell r="E22">
            <v>1400</v>
          </cell>
          <cell r="F22" t="str">
            <v>Capital Reserve</v>
          </cell>
        </row>
        <row r="23">
          <cell r="A23">
            <v>1440</v>
          </cell>
          <cell r="B23" t="str">
            <v>Water</v>
          </cell>
          <cell r="C23" t="str">
            <v>1 NAL</v>
          </cell>
          <cell r="D23" t="str">
            <v>1 Net Assets</v>
          </cell>
          <cell r="E23">
            <v>1400</v>
          </cell>
          <cell r="F23" t="str">
            <v>Capital Reserve</v>
          </cell>
        </row>
        <row r="24">
          <cell r="A24">
            <v>1460</v>
          </cell>
          <cell r="B24" t="str">
            <v>Housing</v>
          </cell>
          <cell r="C24" t="str">
            <v>1 NAL</v>
          </cell>
          <cell r="D24" t="str">
            <v>1 Net Assets</v>
          </cell>
          <cell r="E24">
            <v>1400</v>
          </cell>
          <cell r="F24" t="str">
            <v>Capital Reserve</v>
          </cell>
        </row>
        <row r="25">
          <cell r="A25">
            <v>1498</v>
          </cell>
          <cell r="B25" t="str">
            <v>ST Capital Reserve</v>
          </cell>
          <cell r="C25" t="str">
            <v>1 NAL</v>
          </cell>
          <cell r="D25" t="str">
            <v>1 Net Assets</v>
          </cell>
          <cell r="E25">
            <v>1400</v>
          </cell>
          <cell r="F25" t="str">
            <v>Capital Reserve</v>
          </cell>
        </row>
        <row r="26">
          <cell r="A26">
            <v>1499</v>
          </cell>
          <cell r="B26">
            <v>0</v>
          </cell>
          <cell r="C26" t="str">
            <v>1 NAL</v>
          </cell>
          <cell r="D26" t="str">
            <v>1 Net Assets</v>
          </cell>
        </row>
        <row r="27">
          <cell r="A27">
            <v>1500</v>
          </cell>
          <cell r="B27" t="str">
            <v>Government Grant Re</v>
          </cell>
          <cell r="C27" t="str">
            <v>1 NAL</v>
          </cell>
          <cell r="D27" t="str">
            <v>1 Net Assets</v>
          </cell>
          <cell r="E27">
            <v>1500</v>
          </cell>
          <cell r="F27" t="str">
            <v>Government Grant Re</v>
          </cell>
        </row>
        <row r="28">
          <cell r="A28">
            <v>1510</v>
          </cell>
          <cell r="B28" t="str">
            <v>Rate and General</v>
          </cell>
          <cell r="C28" t="str">
            <v>1 NAL</v>
          </cell>
          <cell r="D28" t="str">
            <v>1 Net Assets</v>
          </cell>
          <cell r="E28">
            <v>1500</v>
          </cell>
          <cell r="F28" t="str">
            <v>Government Grant Re</v>
          </cell>
        </row>
        <row r="29">
          <cell r="A29">
            <v>1520</v>
          </cell>
          <cell r="B29" t="str">
            <v>Sewerage</v>
          </cell>
          <cell r="C29" t="str">
            <v>1 NAL</v>
          </cell>
          <cell r="D29" t="str">
            <v>1 Net Assets</v>
          </cell>
          <cell r="E29">
            <v>1500</v>
          </cell>
          <cell r="F29" t="str">
            <v>Government Grant Re</v>
          </cell>
        </row>
        <row r="30">
          <cell r="A30">
            <v>1530</v>
          </cell>
          <cell r="B30" t="str">
            <v>Electricity</v>
          </cell>
          <cell r="C30" t="str">
            <v>1 NAL</v>
          </cell>
          <cell r="D30" t="str">
            <v>1 Net Assets</v>
          </cell>
          <cell r="E30">
            <v>1500</v>
          </cell>
          <cell r="F30" t="str">
            <v>Government Grant Re</v>
          </cell>
        </row>
        <row r="31">
          <cell r="A31">
            <v>1540</v>
          </cell>
          <cell r="B31" t="str">
            <v>Water</v>
          </cell>
          <cell r="C31" t="str">
            <v>1 NAL</v>
          </cell>
          <cell r="D31" t="str">
            <v>1 Net Assets</v>
          </cell>
          <cell r="E31">
            <v>1500</v>
          </cell>
          <cell r="F31" t="str">
            <v>Government Grant Re</v>
          </cell>
        </row>
        <row r="32">
          <cell r="A32">
            <v>1560</v>
          </cell>
          <cell r="B32" t="str">
            <v>Housing</v>
          </cell>
          <cell r="C32" t="str">
            <v>1 NAL</v>
          </cell>
          <cell r="D32" t="str">
            <v>1 Net Assets</v>
          </cell>
          <cell r="E32">
            <v>1500</v>
          </cell>
          <cell r="F32" t="str">
            <v>Government Grant Re</v>
          </cell>
        </row>
        <row r="33">
          <cell r="A33">
            <v>1598</v>
          </cell>
          <cell r="B33" t="str">
            <v>ST Gov Grant Reserve</v>
          </cell>
          <cell r="C33" t="str">
            <v>1 NAL</v>
          </cell>
          <cell r="D33" t="str">
            <v>1 Net Assets</v>
          </cell>
          <cell r="E33">
            <v>1500</v>
          </cell>
          <cell r="F33" t="str">
            <v>Government Grant Re</v>
          </cell>
        </row>
        <row r="34">
          <cell r="A34">
            <v>1599</v>
          </cell>
          <cell r="B34">
            <v>0</v>
          </cell>
          <cell r="C34" t="str">
            <v>1 NAL</v>
          </cell>
          <cell r="D34" t="str">
            <v>1 Net Assets</v>
          </cell>
        </row>
        <row r="35">
          <cell r="A35">
            <v>1600</v>
          </cell>
          <cell r="B35" t="str">
            <v>Don &amp; Pubic Con Res</v>
          </cell>
          <cell r="C35" t="str">
            <v>1 NAL</v>
          </cell>
          <cell r="D35" t="str">
            <v>1 Net Assets</v>
          </cell>
          <cell r="E35">
            <v>1600</v>
          </cell>
          <cell r="F35" t="str">
            <v>Don &amp; Pubic Con Res</v>
          </cell>
        </row>
        <row r="36">
          <cell r="A36">
            <v>1610</v>
          </cell>
          <cell r="B36" t="str">
            <v>Rate and General</v>
          </cell>
          <cell r="C36" t="str">
            <v>1 NAL</v>
          </cell>
          <cell r="D36" t="str">
            <v>1 Net Assets</v>
          </cell>
          <cell r="E36">
            <v>1600</v>
          </cell>
          <cell r="F36" t="str">
            <v>Don &amp; Pubic Con Res</v>
          </cell>
        </row>
        <row r="37">
          <cell r="A37">
            <v>1620</v>
          </cell>
          <cell r="B37" t="str">
            <v>Sewerage</v>
          </cell>
          <cell r="C37" t="str">
            <v>1 NAL</v>
          </cell>
          <cell r="D37" t="str">
            <v>1 Net Assets</v>
          </cell>
          <cell r="E37">
            <v>1600</v>
          </cell>
          <cell r="F37" t="str">
            <v>Don &amp; Pubic Con Res</v>
          </cell>
        </row>
        <row r="38">
          <cell r="A38">
            <v>1630</v>
          </cell>
          <cell r="B38" t="str">
            <v>Electricity</v>
          </cell>
          <cell r="C38" t="str">
            <v>1 NAL</v>
          </cell>
          <cell r="D38" t="str">
            <v>1 Net Assets</v>
          </cell>
          <cell r="E38">
            <v>1600</v>
          </cell>
          <cell r="F38" t="str">
            <v>Don &amp; Pubic Con Res</v>
          </cell>
        </row>
        <row r="39">
          <cell r="A39">
            <v>1640</v>
          </cell>
          <cell r="B39" t="str">
            <v>Water</v>
          </cell>
          <cell r="C39" t="str">
            <v>1 NAL</v>
          </cell>
          <cell r="D39" t="str">
            <v>1 Net Assets</v>
          </cell>
          <cell r="E39">
            <v>1600</v>
          </cell>
          <cell r="F39" t="str">
            <v>Don &amp; Pubic Con Res</v>
          </cell>
        </row>
        <row r="40">
          <cell r="A40">
            <v>1698</v>
          </cell>
          <cell r="B40" t="str">
            <v>ST Don &amp; Pub Con Res</v>
          </cell>
          <cell r="C40" t="str">
            <v>1 NAL</v>
          </cell>
          <cell r="D40" t="str">
            <v>1 Net Assets</v>
          </cell>
          <cell r="E40">
            <v>1600</v>
          </cell>
          <cell r="F40" t="str">
            <v>Don &amp; Pubic Con Res</v>
          </cell>
        </row>
        <row r="41">
          <cell r="A41">
            <v>1699</v>
          </cell>
          <cell r="B41">
            <v>0</v>
          </cell>
          <cell r="C41" t="str">
            <v>1 NAL</v>
          </cell>
          <cell r="D41" t="str">
            <v>1 Net Assets</v>
          </cell>
        </row>
        <row r="42">
          <cell r="A42">
            <v>1800</v>
          </cell>
          <cell r="B42" t="str">
            <v>Accumulated Surplus</v>
          </cell>
          <cell r="C42" t="str">
            <v>1 NAL</v>
          </cell>
          <cell r="D42" t="str">
            <v>1 Net Assets</v>
          </cell>
          <cell r="E42">
            <v>1800</v>
          </cell>
          <cell r="F42" t="str">
            <v>Accumulated Surplus</v>
          </cell>
        </row>
        <row r="43">
          <cell r="A43">
            <v>1810</v>
          </cell>
          <cell r="B43" t="str">
            <v>Rates</v>
          </cell>
          <cell r="C43" t="str">
            <v>1 NAL</v>
          </cell>
          <cell r="D43" t="str">
            <v>1 Net Assets</v>
          </cell>
          <cell r="E43">
            <v>1800</v>
          </cell>
          <cell r="F43" t="str">
            <v>Accumulated Surplus</v>
          </cell>
        </row>
        <row r="44">
          <cell r="A44">
            <v>1820</v>
          </cell>
          <cell r="B44" t="str">
            <v>Sewerage</v>
          </cell>
          <cell r="C44" t="str">
            <v>1 NAL</v>
          </cell>
          <cell r="D44" t="str">
            <v>1 Net Assets</v>
          </cell>
          <cell r="E44">
            <v>1800</v>
          </cell>
          <cell r="F44" t="str">
            <v>Accumulated Surplus</v>
          </cell>
        </row>
        <row r="45">
          <cell r="A45">
            <v>1830</v>
          </cell>
          <cell r="B45" t="str">
            <v>Electricity</v>
          </cell>
          <cell r="C45" t="str">
            <v>1 NAL</v>
          </cell>
          <cell r="D45" t="str">
            <v>1 Net Assets</v>
          </cell>
          <cell r="E45">
            <v>1800</v>
          </cell>
          <cell r="F45" t="str">
            <v>Accumulated Surplus</v>
          </cell>
        </row>
        <row r="46">
          <cell r="A46">
            <v>1840</v>
          </cell>
          <cell r="B46" t="str">
            <v>Water</v>
          </cell>
          <cell r="C46" t="str">
            <v>1 NAL</v>
          </cell>
          <cell r="D46" t="str">
            <v>1 Net Assets</v>
          </cell>
          <cell r="E46">
            <v>1800</v>
          </cell>
          <cell r="F46" t="str">
            <v>Accumulated Surplus</v>
          </cell>
        </row>
        <row r="47">
          <cell r="A47">
            <v>1860</v>
          </cell>
          <cell r="B47" t="str">
            <v>Housing</v>
          </cell>
          <cell r="C47" t="str">
            <v>1 NAL</v>
          </cell>
          <cell r="D47" t="str">
            <v>1 Net Assets</v>
          </cell>
          <cell r="E47">
            <v>1800</v>
          </cell>
          <cell r="F47" t="str">
            <v>Accumulated Surplus</v>
          </cell>
        </row>
        <row r="48">
          <cell r="A48">
            <v>1898</v>
          </cell>
          <cell r="B48" t="str">
            <v>ST Accum Surplus</v>
          </cell>
          <cell r="C48" t="str">
            <v>1 NAL</v>
          </cell>
          <cell r="D48" t="str">
            <v>1 Net Assets</v>
          </cell>
          <cell r="E48">
            <v>1800</v>
          </cell>
          <cell r="F48" t="str">
            <v>Accumulated Surplus</v>
          </cell>
        </row>
        <row r="49">
          <cell r="A49">
            <v>1899</v>
          </cell>
          <cell r="B49">
            <v>0</v>
          </cell>
          <cell r="C49" t="str">
            <v>1 NAL</v>
          </cell>
          <cell r="D49" t="str">
            <v>1 Net Assets</v>
          </cell>
        </row>
        <row r="50">
          <cell r="A50">
            <v>2000</v>
          </cell>
          <cell r="B50" t="str">
            <v>Net Assets</v>
          </cell>
          <cell r="C50" t="str">
            <v>1 NAL</v>
          </cell>
          <cell r="D50" t="str">
            <v>1 Net Assets</v>
          </cell>
        </row>
        <row r="51">
          <cell r="A51">
            <v>2398</v>
          </cell>
          <cell r="B51">
            <v>0</v>
          </cell>
          <cell r="C51" t="str">
            <v>1 NAL</v>
          </cell>
          <cell r="D51" t="str">
            <v>1 Net Assets</v>
          </cell>
        </row>
        <row r="52">
          <cell r="A52">
            <v>2399</v>
          </cell>
          <cell r="B52" t="str">
            <v>Non-Current Liab</v>
          </cell>
          <cell r="C52" t="str">
            <v>1 NAL</v>
          </cell>
          <cell r="D52" t="str">
            <v>2 NC Liabilities</v>
          </cell>
        </row>
        <row r="53">
          <cell r="A53">
            <v>2400</v>
          </cell>
          <cell r="B53" t="str">
            <v>Long-term Liab</v>
          </cell>
          <cell r="C53" t="str">
            <v>1 NAL</v>
          </cell>
          <cell r="D53" t="str">
            <v>2 NC Liabilities</v>
          </cell>
          <cell r="E53">
            <v>2400</v>
          </cell>
          <cell r="F53" t="str">
            <v>Long-term Liab</v>
          </cell>
        </row>
        <row r="54">
          <cell r="A54">
            <v>2401</v>
          </cell>
          <cell r="B54" t="str">
            <v>Stk 231</v>
          </cell>
          <cell r="C54" t="str">
            <v>1 NAL</v>
          </cell>
          <cell r="D54" t="str">
            <v>2 NC Liabilities</v>
          </cell>
          <cell r="E54">
            <v>2400</v>
          </cell>
          <cell r="F54" t="str">
            <v>Long-term Liab</v>
          </cell>
        </row>
        <row r="55">
          <cell r="A55">
            <v>2402</v>
          </cell>
          <cell r="B55" t="str">
            <v>207-235</v>
          </cell>
          <cell r="C55" t="str">
            <v>1 NAL</v>
          </cell>
          <cell r="D55" t="str">
            <v>2 NC Liabilities</v>
          </cell>
          <cell r="E55">
            <v>2400</v>
          </cell>
          <cell r="F55" t="str">
            <v>Long-term Liab</v>
          </cell>
        </row>
        <row r="56">
          <cell r="A56">
            <v>2405</v>
          </cell>
          <cell r="B56" t="str">
            <v>73,76,78,79</v>
          </cell>
          <cell r="C56" t="str">
            <v>1 NAL</v>
          </cell>
          <cell r="D56" t="str">
            <v>2 NC Liabilities</v>
          </cell>
          <cell r="E56">
            <v>2400</v>
          </cell>
          <cell r="F56" t="str">
            <v>Long-term Liab</v>
          </cell>
        </row>
        <row r="57">
          <cell r="A57">
            <v>2406</v>
          </cell>
          <cell r="B57" t="str">
            <v>80-91,103-105,200</v>
          </cell>
          <cell r="C57" t="str">
            <v>1 NAL</v>
          </cell>
          <cell r="D57" t="str">
            <v>2 NC Liabilities</v>
          </cell>
          <cell r="E57">
            <v>2400</v>
          </cell>
          <cell r="F57" t="str">
            <v>Long-term Liab</v>
          </cell>
        </row>
        <row r="58">
          <cell r="A58">
            <v>2407</v>
          </cell>
          <cell r="B58" t="str">
            <v>201-205,106,86</v>
          </cell>
          <cell r="C58" t="str">
            <v>1 NAL</v>
          </cell>
          <cell r="D58" t="str">
            <v>2 NC Liabilities</v>
          </cell>
          <cell r="E58">
            <v>2400</v>
          </cell>
          <cell r="F58" t="str">
            <v>Long-term Liab</v>
          </cell>
        </row>
        <row r="59">
          <cell r="A59">
            <v>2408</v>
          </cell>
          <cell r="B59" t="str">
            <v>90,206</v>
          </cell>
          <cell r="C59" t="str">
            <v>1 NAL</v>
          </cell>
          <cell r="D59" t="str">
            <v>2 NC Liabilities</v>
          </cell>
          <cell r="E59">
            <v>2400</v>
          </cell>
          <cell r="F59" t="str">
            <v>Long-term Liab</v>
          </cell>
        </row>
        <row r="60">
          <cell r="A60">
            <v>2409</v>
          </cell>
          <cell r="B60" t="str">
            <v>9</v>
          </cell>
          <cell r="C60" t="str">
            <v>1 NAL</v>
          </cell>
          <cell r="D60" t="str">
            <v>2 NC Liabilities</v>
          </cell>
          <cell r="E60">
            <v>2400</v>
          </cell>
          <cell r="F60" t="str">
            <v>Long-term Liab</v>
          </cell>
        </row>
        <row r="61">
          <cell r="A61">
            <v>2429</v>
          </cell>
          <cell r="B61" t="str">
            <v>ST Local Reg Stock</v>
          </cell>
          <cell r="C61" t="str">
            <v>1 NAL</v>
          </cell>
          <cell r="D61" t="str">
            <v>2 NC Liabilities</v>
          </cell>
          <cell r="E61">
            <v>2400</v>
          </cell>
          <cell r="F61" t="str">
            <v>Long-term Liab</v>
          </cell>
        </row>
        <row r="62">
          <cell r="A62">
            <v>2430</v>
          </cell>
          <cell r="B62">
            <v>0</v>
          </cell>
          <cell r="C62" t="str">
            <v>1 NAL</v>
          </cell>
          <cell r="D62" t="str">
            <v>2 NC Liabilities</v>
          </cell>
        </row>
        <row r="63">
          <cell r="A63">
            <v>2431</v>
          </cell>
          <cell r="B63" t="str">
            <v>Eden</v>
          </cell>
          <cell r="C63" t="str">
            <v>1 NAL</v>
          </cell>
          <cell r="D63" t="str">
            <v>2 NC Liabilities</v>
          </cell>
          <cell r="E63">
            <v>2400</v>
          </cell>
          <cell r="F63" t="str">
            <v>Long-term Liab</v>
          </cell>
        </row>
        <row r="64">
          <cell r="A64">
            <v>2432</v>
          </cell>
          <cell r="B64" t="str">
            <v>IDC</v>
          </cell>
          <cell r="C64" t="str">
            <v>1 NAL</v>
          </cell>
          <cell r="D64" t="str">
            <v>2 NC Liabilities</v>
          </cell>
          <cell r="E64">
            <v>2400</v>
          </cell>
          <cell r="F64" t="str">
            <v>Long-term Liab</v>
          </cell>
        </row>
        <row r="65">
          <cell r="A65">
            <v>2433</v>
          </cell>
          <cell r="B65" t="str">
            <v>INCA</v>
          </cell>
          <cell r="C65" t="str">
            <v>1 NAL</v>
          </cell>
          <cell r="D65" t="str">
            <v>2 NC Liabilities</v>
          </cell>
          <cell r="E65">
            <v>2400</v>
          </cell>
          <cell r="F65" t="str">
            <v>Long-term Liab</v>
          </cell>
        </row>
        <row r="66">
          <cell r="A66">
            <v>2434</v>
          </cell>
          <cell r="B66" t="str">
            <v>DBSA</v>
          </cell>
          <cell r="C66" t="str">
            <v>1 NAL</v>
          </cell>
          <cell r="D66" t="str">
            <v>2 NC Liabilities</v>
          </cell>
          <cell r="E66">
            <v>2400</v>
          </cell>
          <cell r="F66" t="str">
            <v>Long-term Liab</v>
          </cell>
        </row>
        <row r="67">
          <cell r="A67">
            <v>2435</v>
          </cell>
          <cell r="B67" t="str">
            <v>ABSA</v>
          </cell>
          <cell r="C67" t="str">
            <v>1 NAL</v>
          </cell>
          <cell r="D67" t="str">
            <v>2 NC Liabilities</v>
          </cell>
          <cell r="E67">
            <v>2400</v>
          </cell>
          <cell r="F67" t="str">
            <v>Long-term Liab</v>
          </cell>
        </row>
        <row r="68">
          <cell r="A68">
            <v>2436</v>
          </cell>
          <cell r="B68" t="str">
            <v>Eden</v>
          </cell>
          <cell r="C68" t="str">
            <v>1 NAL</v>
          </cell>
          <cell r="D68" t="str">
            <v>2 NC Liabilities</v>
          </cell>
          <cell r="E68">
            <v>2400</v>
          </cell>
          <cell r="F68" t="str">
            <v>Long-term Liab</v>
          </cell>
        </row>
        <row r="69">
          <cell r="A69">
            <v>2460</v>
          </cell>
          <cell r="B69" t="str">
            <v>ST Annuity Loans</v>
          </cell>
          <cell r="C69" t="str">
            <v>1 NAL</v>
          </cell>
          <cell r="D69" t="str">
            <v>2 NC Liabilities</v>
          </cell>
          <cell r="E69">
            <v>2400</v>
          </cell>
          <cell r="F69" t="str">
            <v>Long-term Liab</v>
          </cell>
        </row>
        <row r="70">
          <cell r="A70">
            <v>2461</v>
          </cell>
          <cell r="C70" t="str">
            <v>1 NAL</v>
          </cell>
          <cell r="D70" t="str">
            <v>2 NC Liabilities</v>
          </cell>
          <cell r="E70">
            <v>2400</v>
          </cell>
          <cell r="F70" t="str">
            <v>Long-term Liab</v>
          </cell>
        </row>
        <row r="71">
          <cell r="A71">
            <v>2462</v>
          </cell>
          <cell r="B71" t="str">
            <v>Finance Leases</v>
          </cell>
          <cell r="C71" t="str">
            <v>1 NAL</v>
          </cell>
          <cell r="D71" t="str">
            <v>2 NC Liabilities</v>
          </cell>
          <cell r="E71">
            <v>2400</v>
          </cell>
          <cell r="F71" t="str">
            <v>Long-term Liab</v>
          </cell>
        </row>
        <row r="72">
          <cell r="A72">
            <v>2489</v>
          </cell>
          <cell r="C72" t="str">
            <v>1 NAL</v>
          </cell>
          <cell r="D72" t="str">
            <v>2 NC Liabilities</v>
          </cell>
          <cell r="E72">
            <v>2400</v>
          </cell>
          <cell r="F72" t="str">
            <v>Long-term Liab</v>
          </cell>
        </row>
        <row r="73">
          <cell r="A73">
            <v>2490</v>
          </cell>
          <cell r="B73" t="str">
            <v>Annuity Suspense</v>
          </cell>
          <cell r="C73" t="str">
            <v>1 NAL</v>
          </cell>
          <cell r="D73" t="str">
            <v>2 NC Liabilities</v>
          </cell>
          <cell r="E73">
            <v>2400</v>
          </cell>
          <cell r="F73" t="str">
            <v>Long-term Liab</v>
          </cell>
        </row>
        <row r="74">
          <cell r="A74">
            <v>2498</v>
          </cell>
          <cell r="B74" t="str">
            <v>Long Term Liab</v>
          </cell>
          <cell r="C74" t="str">
            <v>1 NAL</v>
          </cell>
          <cell r="D74" t="str">
            <v>2 NC Liabilities</v>
          </cell>
          <cell r="E74">
            <v>2400</v>
          </cell>
          <cell r="F74" t="str">
            <v>Long-term Liab</v>
          </cell>
        </row>
        <row r="75">
          <cell r="A75">
            <v>2499</v>
          </cell>
          <cell r="B75">
            <v>0</v>
          </cell>
          <cell r="C75" t="str">
            <v>1 NAL</v>
          </cell>
          <cell r="D75" t="str">
            <v>2 NC Liabilities</v>
          </cell>
        </row>
        <row r="76">
          <cell r="A76">
            <v>2500</v>
          </cell>
          <cell r="B76" t="str">
            <v>Unamortised Disc LTL</v>
          </cell>
          <cell r="C76" t="str">
            <v>1 NAL</v>
          </cell>
          <cell r="D76" t="str">
            <v>2 NC Liabilities</v>
          </cell>
          <cell r="E76">
            <v>2500</v>
          </cell>
          <cell r="F76" t="str">
            <v>Unamortised Discount</v>
          </cell>
        </row>
        <row r="77">
          <cell r="A77">
            <v>2510</v>
          </cell>
          <cell r="B77" t="str">
            <v>EDEN Loans</v>
          </cell>
          <cell r="C77" t="str">
            <v>1 NAL</v>
          </cell>
          <cell r="D77" t="str">
            <v>2 NC Liabilities</v>
          </cell>
          <cell r="E77">
            <v>2500</v>
          </cell>
          <cell r="F77" t="str">
            <v>Unamortised Discount</v>
          </cell>
        </row>
        <row r="78">
          <cell r="A78">
            <v>2520</v>
          </cell>
          <cell r="B78" t="str">
            <v>DBSA Consolidated Ln</v>
          </cell>
          <cell r="C78" t="str">
            <v>1 NAL</v>
          </cell>
          <cell r="D78" t="str">
            <v>2 NC Liabilities</v>
          </cell>
          <cell r="E78">
            <v>2500</v>
          </cell>
          <cell r="F78" t="str">
            <v>Unamortised Discount</v>
          </cell>
        </row>
        <row r="79">
          <cell r="A79">
            <v>2598</v>
          </cell>
          <cell r="B79" t="str">
            <v>ST Unamort Disc LTL</v>
          </cell>
          <cell r="C79" t="str">
            <v>1 NAL</v>
          </cell>
          <cell r="D79" t="str">
            <v>2 NC Liabilities</v>
          </cell>
          <cell r="E79">
            <v>2500</v>
          </cell>
          <cell r="F79" t="str">
            <v>Unamortised Discount</v>
          </cell>
        </row>
        <row r="80">
          <cell r="A80">
            <v>2599</v>
          </cell>
          <cell r="C80" t="str">
            <v>1 NAL</v>
          </cell>
          <cell r="D80" t="str">
            <v>2 NC Liabilities</v>
          </cell>
        </row>
        <row r="81">
          <cell r="A81">
            <v>2600</v>
          </cell>
          <cell r="B81" t="str">
            <v>Non-current Provisio</v>
          </cell>
          <cell r="C81" t="str">
            <v>1 NAL</v>
          </cell>
          <cell r="D81" t="str">
            <v>2 NC Liabilities</v>
          </cell>
          <cell r="E81">
            <v>2600</v>
          </cell>
          <cell r="F81" t="str">
            <v>Non-current Provisio</v>
          </cell>
        </row>
        <row r="82">
          <cell r="A82">
            <v>2698</v>
          </cell>
          <cell r="B82" t="str">
            <v>ST Non Cur Provision</v>
          </cell>
          <cell r="C82" t="str">
            <v>1 NAL</v>
          </cell>
          <cell r="D82" t="str">
            <v>2 NC Liabilities</v>
          </cell>
          <cell r="E82">
            <v>2600</v>
          </cell>
          <cell r="F82" t="str">
            <v>Non-current Provisio</v>
          </cell>
        </row>
        <row r="83">
          <cell r="A83">
            <v>2699</v>
          </cell>
          <cell r="B83">
            <v>0</v>
          </cell>
          <cell r="C83" t="str">
            <v>1 NAL</v>
          </cell>
          <cell r="D83" t="str">
            <v>2 NC Liabilities</v>
          </cell>
        </row>
        <row r="84">
          <cell r="A84">
            <v>2999</v>
          </cell>
          <cell r="B84">
            <v>0</v>
          </cell>
          <cell r="C84" t="str">
            <v>1 NAL</v>
          </cell>
          <cell r="D84" t="str">
            <v>2 NC Liabilities</v>
          </cell>
        </row>
        <row r="85">
          <cell r="A85">
            <v>3000</v>
          </cell>
          <cell r="B85" t="str">
            <v>Current Liabilities</v>
          </cell>
          <cell r="C85" t="str">
            <v>1 NAL</v>
          </cell>
          <cell r="D85" t="str">
            <v>3 C Liabilities</v>
          </cell>
        </row>
        <row r="86">
          <cell r="A86">
            <v>3100</v>
          </cell>
          <cell r="B86" t="str">
            <v>Consumer Deposits</v>
          </cell>
          <cell r="C86" t="str">
            <v>1 NAL</v>
          </cell>
          <cell r="D86" t="str">
            <v>3 C Liabilities</v>
          </cell>
          <cell r="E86">
            <v>3100</v>
          </cell>
          <cell r="F86" t="str">
            <v>Consumer Deposits</v>
          </cell>
        </row>
        <row r="87">
          <cell r="A87">
            <v>3130</v>
          </cell>
          <cell r="B87" t="str">
            <v>Electricity Deposits</v>
          </cell>
          <cell r="C87" t="str">
            <v>1 NAL</v>
          </cell>
          <cell r="D87" t="str">
            <v>3 C Liabilities</v>
          </cell>
          <cell r="E87">
            <v>3100</v>
          </cell>
          <cell r="F87" t="str">
            <v>Consumer Deposits</v>
          </cell>
        </row>
        <row r="88">
          <cell r="A88">
            <v>3140</v>
          </cell>
          <cell r="B88" t="str">
            <v>Water Deposits</v>
          </cell>
          <cell r="C88" t="str">
            <v>1 NAL</v>
          </cell>
          <cell r="D88" t="str">
            <v>3 C Liabilities</v>
          </cell>
          <cell r="E88">
            <v>3100</v>
          </cell>
          <cell r="F88" t="str">
            <v>Consumer Deposits</v>
          </cell>
        </row>
        <row r="89">
          <cell r="A89">
            <v>3198</v>
          </cell>
          <cell r="B89" t="str">
            <v>ST Counsumer Deposit</v>
          </cell>
          <cell r="C89" t="str">
            <v>1 NAL</v>
          </cell>
          <cell r="D89" t="str">
            <v>3 C Liabilities</v>
          </cell>
          <cell r="E89">
            <v>3100</v>
          </cell>
          <cell r="F89" t="str">
            <v>Consumer Deposits</v>
          </cell>
        </row>
        <row r="90">
          <cell r="A90">
            <v>3199</v>
          </cell>
          <cell r="B90">
            <v>0</v>
          </cell>
          <cell r="C90" t="str">
            <v>1 NAL</v>
          </cell>
          <cell r="D90" t="str">
            <v>3 C Liabilities</v>
          </cell>
        </row>
        <row r="91">
          <cell r="A91">
            <v>3200</v>
          </cell>
          <cell r="B91" t="str">
            <v>Provisions</v>
          </cell>
          <cell r="C91" t="str">
            <v>1 NAL</v>
          </cell>
          <cell r="D91" t="str">
            <v>3 C Liabilities</v>
          </cell>
          <cell r="E91">
            <v>3200</v>
          </cell>
          <cell r="F91" t="str">
            <v>Provisions</v>
          </cell>
        </row>
        <row r="92">
          <cell r="A92">
            <v>3210</v>
          </cell>
          <cell r="B92" t="str">
            <v>Leave R &amp; G</v>
          </cell>
          <cell r="C92" t="str">
            <v>1 NAL</v>
          </cell>
          <cell r="D92" t="str">
            <v>3 C Liabilities</v>
          </cell>
          <cell r="E92">
            <v>3200</v>
          </cell>
          <cell r="F92" t="str">
            <v>Provisions</v>
          </cell>
        </row>
        <row r="93">
          <cell r="A93">
            <v>3220</v>
          </cell>
          <cell r="B93" t="str">
            <v>Leave Sewerage</v>
          </cell>
          <cell r="C93" t="str">
            <v>1 NAL</v>
          </cell>
          <cell r="D93" t="str">
            <v>3 C Liabilities</v>
          </cell>
          <cell r="E93">
            <v>3200</v>
          </cell>
          <cell r="F93" t="str">
            <v>Provisions</v>
          </cell>
        </row>
        <row r="94">
          <cell r="A94">
            <v>3230</v>
          </cell>
          <cell r="B94" t="str">
            <v>Leave Electricity</v>
          </cell>
          <cell r="C94" t="str">
            <v>1 NAL</v>
          </cell>
          <cell r="D94" t="str">
            <v>3 C Liabilities</v>
          </cell>
          <cell r="E94">
            <v>3200</v>
          </cell>
          <cell r="F94" t="str">
            <v>Provisions</v>
          </cell>
        </row>
        <row r="95">
          <cell r="A95">
            <v>3240</v>
          </cell>
          <cell r="B95" t="str">
            <v>Leave Water</v>
          </cell>
          <cell r="C95" t="str">
            <v>1 NAL</v>
          </cell>
          <cell r="D95" t="str">
            <v>3 C Liabilities</v>
          </cell>
          <cell r="E95">
            <v>3200</v>
          </cell>
          <cell r="F95" t="str">
            <v>Provisions</v>
          </cell>
        </row>
        <row r="96">
          <cell r="A96">
            <v>3260</v>
          </cell>
          <cell r="B96" t="str">
            <v>Leave Housing</v>
          </cell>
          <cell r="C96" t="str">
            <v>1 NAL</v>
          </cell>
          <cell r="D96" t="str">
            <v>3 C Liabilities</v>
          </cell>
          <cell r="E96">
            <v>3200</v>
          </cell>
          <cell r="F96" t="str">
            <v>Provisions</v>
          </cell>
        </row>
        <row r="97">
          <cell r="A97">
            <v>3270</v>
          </cell>
          <cell r="B97">
            <v>0</v>
          </cell>
          <cell r="C97" t="str">
            <v>1 NAL</v>
          </cell>
          <cell r="D97" t="str">
            <v>3 C Liabilities</v>
          </cell>
        </row>
        <row r="98">
          <cell r="A98">
            <v>3271</v>
          </cell>
          <cell r="B98" t="str">
            <v>Bonus</v>
          </cell>
          <cell r="C98" t="str">
            <v>1 NAL</v>
          </cell>
          <cell r="D98" t="str">
            <v>3 C Liabilities</v>
          </cell>
          <cell r="E98">
            <v>3200</v>
          </cell>
          <cell r="F98" t="str">
            <v>Provisions</v>
          </cell>
        </row>
        <row r="99">
          <cell r="A99">
            <v>3298</v>
          </cell>
          <cell r="B99" t="str">
            <v>ST Provisions</v>
          </cell>
          <cell r="C99" t="str">
            <v>1 NAL</v>
          </cell>
          <cell r="D99" t="str">
            <v>3 C Liabilities</v>
          </cell>
          <cell r="E99">
            <v>3200</v>
          </cell>
          <cell r="F99" t="str">
            <v>Provisions</v>
          </cell>
        </row>
        <row r="100">
          <cell r="A100">
            <v>3299</v>
          </cell>
          <cell r="B100">
            <v>0</v>
          </cell>
          <cell r="C100" t="str">
            <v>1 NAL</v>
          </cell>
          <cell r="D100" t="str">
            <v>3 C Liabilities</v>
          </cell>
        </row>
        <row r="101">
          <cell r="A101">
            <v>3300</v>
          </cell>
          <cell r="B101" t="str">
            <v>Creditors</v>
          </cell>
          <cell r="C101" t="str">
            <v>1 NAL</v>
          </cell>
          <cell r="D101" t="str">
            <v>3 C Liabilities</v>
          </cell>
          <cell r="E101">
            <v>3300</v>
          </cell>
          <cell r="F101" t="str">
            <v>Creditors</v>
          </cell>
        </row>
        <row r="102">
          <cell r="A102">
            <v>3302</v>
          </cell>
          <cell r="B102" t="str">
            <v>Sundry Creditors</v>
          </cell>
          <cell r="C102" t="str">
            <v>1 NAL</v>
          </cell>
          <cell r="D102" t="str">
            <v>3 C Liabilities</v>
          </cell>
          <cell r="E102">
            <v>3300</v>
          </cell>
          <cell r="F102" t="str">
            <v>Creditors</v>
          </cell>
        </row>
        <row r="103">
          <cell r="A103">
            <v>3303</v>
          </cell>
          <cell r="B103" t="str">
            <v>Payments in Advance</v>
          </cell>
          <cell r="C103" t="str">
            <v>1 NAL</v>
          </cell>
          <cell r="D103" t="str">
            <v>3 C Liabilities</v>
          </cell>
          <cell r="E103">
            <v>3300</v>
          </cell>
          <cell r="F103" t="str">
            <v>Creditors</v>
          </cell>
        </row>
        <row r="104">
          <cell r="A104">
            <v>3304</v>
          </cell>
          <cell r="B104" t="str">
            <v>Deposits other</v>
          </cell>
          <cell r="C104" t="str">
            <v>1 NAL</v>
          </cell>
          <cell r="D104" t="str">
            <v>3 C Liabilities</v>
          </cell>
          <cell r="E104">
            <v>3300</v>
          </cell>
          <cell r="F104" t="str">
            <v>Creditors</v>
          </cell>
        </row>
        <row r="105">
          <cell r="A105">
            <v>3305</v>
          </cell>
          <cell r="B105" t="str">
            <v>Trade Creditors</v>
          </cell>
          <cell r="C105" t="str">
            <v>1 NAL</v>
          </cell>
          <cell r="D105" t="str">
            <v>3 C Liabilities</v>
          </cell>
          <cell r="E105">
            <v>3300</v>
          </cell>
          <cell r="F105" t="str">
            <v>Creditors</v>
          </cell>
        </row>
        <row r="106">
          <cell r="A106">
            <v>3308</v>
          </cell>
          <cell r="B106" t="str">
            <v>Hoarding Fees</v>
          </cell>
          <cell r="C106" t="str">
            <v>1 NAL</v>
          </cell>
          <cell r="D106" t="str">
            <v>3 C Liabilities</v>
          </cell>
          <cell r="E106">
            <v>3300</v>
          </cell>
          <cell r="F106" t="str">
            <v>Creditors</v>
          </cell>
        </row>
        <row r="107">
          <cell r="A107">
            <v>3309</v>
          </cell>
          <cell r="B107" t="str">
            <v>Retention Monies</v>
          </cell>
          <cell r="C107" t="str">
            <v>1 NAL</v>
          </cell>
          <cell r="D107" t="str">
            <v>3 C Liabilities</v>
          </cell>
          <cell r="E107">
            <v>3300</v>
          </cell>
          <cell r="F107" t="str">
            <v>Creditors</v>
          </cell>
        </row>
        <row r="108">
          <cell r="A108">
            <v>3398</v>
          </cell>
          <cell r="B108" t="str">
            <v>ST Creditors</v>
          </cell>
          <cell r="C108" t="str">
            <v>1 NAL</v>
          </cell>
          <cell r="D108" t="str">
            <v>3 C Liabilities</v>
          </cell>
          <cell r="E108">
            <v>3300</v>
          </cell>
          <cell r="F108" t="str">
            <v>Creditors</v>
          </cell>
        </row>
        <row r="109">
          <cell r="A109">
            <v>3399</v>
          </cell>
          <cell r="B109">
            <v>0</v>
          </cell>
          <cell r="C109" t="str">
            <v>1 NAL</v>
          </cell>
          <cell r="D109" t="str">
            <v>3 C Liabilities</v>
          </cell>
        </row>
        <row r="110">
          <cell r="A110">
            <v>3400</v>
          </cell>
          <cell r="B110" t="str">
            <v>Unspent Public Contr</v>
          </cell>
          <cell r="C110" t="str">
            <v>1 NAL</v>
          </cell>
          <cell r="D110" t="str">
            <v>3 C Liabilities</v>
          </cell>
          <cell r="E110">
            <v>3400</v>
          </cell>
          <cell r="F110" t="str">
            <v>Unspent Public Contr</v>
          </cell>
        </row>
        <row r="111">
          <cell r="A111">
            <v>3410</v>
          </cell>
          <cell r="B111" t="str">
            <v>Rate and General</v>
          </cell>
          <cell r="C111" t="str">
            <v>1 NAL</v>
          </cell>
          <cell r="D111" t="str">
            <v>3 C Liabilities</v>
          </cell>
          <cell r="E111">
            <v>3400</v>
          </cell>
          <cell r="F111" t="str">
            <v>Unspent Public Contr</v>
          </cell>
        </row>
        <row r="112">
          <cell r="A112">
            <v>3420</v>
          </cell>
          <cell r="B112" t="str">
            <v>Sewerage</v>
          </cell>
          <cell r="C112" t="str">
            <v>1 NAL</v>
          </cell>
          <cell r="D112" t="str">
            <v>3 C Liabilities</v>
          </cell>
          <cell r="E112">
            <v>3400</v>
          </cell>
          <cell r="F112" t="str">
            <v>Unspent Public Contr</v>
          </cell>
        </row>
        <row r="113">
          <cell r="A113">
            <v>3430</v>
          </cell>
          <cell r="B113" t="str">
            <v>Electricity</v>
          </cell>
          <cell r="C113" t="str">
            <v>1 NAL</v>
          </cell>
          <cell r="D113" t="str">
            <v>3 C Liabilities</v>
          </cell>
          <cell r="E113">
            <v>3400</v>
          </cell>
          <cell r="F113" t="str">
            <v>Unspent Public Contr</v>
          </cell>
        </row>
        <row r="114">
          <cell r="A114">
            <v>3440</v>
          </cell>
          <cell r="B114" t="str">
            <v>Water</v>
          </cell>
          <cell r="C114" t="str">
            <v>1 NAL</v>
          </cell>
          <cell r="D114" t="str">
            <v>3 C Liabilities</v>
          </cell>
          <cell r="E114">
            <v>3400</v>
          </cell>
          <cell r="F114" t="str">
            <v>Unspent Public Contr</v>
          </cell>
        </row>
        <row r="115">
          <cell r="A115">
            <v>3498</v>
          </cell>
          <cell r="B115" t="str">
            <v>ST Unspent Pub Cont</v>
          </cell>
          <cell r="C115" t="str">
            <v>1 NAL</v>
          </cell>
          <cell r="D115" t="str">
            <v>3 C Liabilities</v>
          </cell>
          <cell r="E115">
            <v>3400</v>
          </cell>
          <cell r="F115" t="str">
            <v>Unspent Public Contr</v>
          </cell>
        </row>
        <row r="116">
          <cell r="A116">
            <v>3499</v>
          </cell>
          <cell r="B116">
            <v>0</v>
          </cell>
          <cell r="C116" t="str">
            <v>1 NAL</v>
          </cell>
          <cell r="D116" t="str">
            <v>3 C Liabilities</v>
          </cell>
        </row>
        <row r="117">
          <cell r="A117">
            <v>3500</v>
          </cell>
          <cell r="B117" t="str">
            <v>Unspt Cond Granr Rec</v>
          </cell>
          <cell r="C117" t="str">
            <v>1 NAL</v>
          </cell>
          <cell r="D117" t="str">
            <v>3 C Liabilities</v>
          </cell>
          <cell r="E117">
            <v>3500</v>
          </cell>
          <cell r="F117" t="str">
            <v>Unspt Cond Granr Rec</v>
          </cell>
        </row>
        <row r="118">
          <cell r="A118">
            <v>3510</v>
          </cell>
          <cell r="B118" t="str">
            <v>Rate and General</v>
          </cell>
          <cell r="C118" t="str">
            <v>1 NAL</v>
          </cell>
          <cell r="D118" t="str">
            <v>3 C Liabilities</v>
          </cell>
          <cell r="E118">
            <v>3500</v>
          </cell>
          <cell r="F118" t="str">
            <v>Unspt Cond Granr Rec</v>
          </cell>
        </row>
        <row r="119">
          <cell r="A119">
            <v>3520</v>
          </cell>
          <cell r="B119" t="str">
            <v>Sewer</v>
          </cell>
          <cell r="C119" t="str">
            <v>1 NAL</v>
          </cell>
          <cell r="D119" t="str">
            <v>3 C Liabilities</v>
          </cell>
          <cell r="E119">
            <v>3500</v>
          </cell>
          <cell r="F119" t="str">
            <v>Unspt Cond Granr Rec</v>
          </cell>
        </row>
        <row r="120">
          <cell r="A120">
            <v>3530</v>
          </cell>
          <cell r="B120" t="str">
            <v>Electricity</v>
          </cell>
          <cell r="C120" t="str">
            <v>1 NAL</v>
          </cell>
          <cell r="D120" t="str">
            <v>3 C Liabilities</v>
          </cell>
          <cell r="E120">
            <v>3500</v>
          </cell>
          <cell r="F120" t="str">
            <v>Unspt Cond Granr Rec</v>
          </cell>
        </row>
        <row r="121">
          <cell r="A121">
            <v>3540</v>
          </cell>
          <cell r="B121" t="str">
            <v>Water</v>
          </cell>
          <cell r="C121" t="str">
            <v>1 NAL</v>
          </cell>
          <cell r="D121" t="str">
            <v>3 C Liabilities</v>
          </cell>
          <cell r="E121">
            <v>3500</v>
          </cell>
          <cell r="F121" t="str">
            <v>Unspt Cond Granr Rec</v>
          </cell>
        </row>
        <row r="122">
          <cell r="A122">
            <v>3560</v>
          </cell>
          <cell r="B122" t="str">
            <v>Housing</v>
          </cell>
          <cell r="C122" t="str">
            <v>1 NAL</v>
          </cell>
          <cell r="D122" t="str">
            <v>3 C Liabilities</v>
          </cell>
          <cell r="E122">
            <v>3500</v>
          </cell>
          <cell r="F122" t="str">
            <v>Unspt Cond Granr Rec</v>
          </cell>
        </row>
        <row r="123">
          <cell r="A123">
            <v>3589</v>
          </cell>
          <cell r="B123" t="str">
            <v>ST  Un Con Grant Rec</v>
          </cell>
          <cell r="C123" t="str">
            <v>1 NAL</v>
          </cell>
          <cell r="D123" t="str">
            <v>3 C Liabilities</v>
          </cell>
          <cell r="E123">
            <v>3500</v>
          </cell>
          <cell r="F123" t="str">
            <v>Unspt Cond Granr Rec</v>
          </cell>
        </row>
        <row r="124">
          <cell r="A124">
            <v>3600</v>
          </cell>
          <cell r="B124" t="str">
            <v>VAT</v>
          </cell>
          <cell r="C124" t="str">
            <v>1 NAL</v>
          </cell>
          <cell r="D124" t="str">
            <v>3 C Liabilities</v>
          </cell>
          <cell r="E124">
            <v>3600</v>
          </cell>
          <cell r="F124" t="str">
            <v>VAT</v>
          </cell>
        </row>
        <row r="125">
          <cell r="A125">
            <v>3699</v>
          </cell>
          <cell r="B125">
            <v>0</v>
          </cell>
          <cell r="C125" t="str">
            <v>1 NAL</v>
          </cell>
          <cell r="D125" t="str">
            <v>3 C Liabilities</v>
          </cell>
        </row>
        <row r="126">
          <cell r="A126">
            <v>3710</v>
          </cell>
          <cell r="B126" t="str">
            <v>Oper Lease Liab</v>
          </cell>
          <cell r="C126" t="str">
            <v>1 NAL</v>
          </cell>
          <cell r="D126" t="str">
            <v>3 C Liabilities</v>
          </cell>
          <cell r="E126">
            <v>3710</v>
          </cell>
          <cell r="F126" t="str">
            <v>Oper Lease Liab</v>
          </cell>
        </row>
        <row r="127">
          <cell r="A127">
            <v>3798</v>
          </cell>
          <cell r="B127" t="str">
            <v>ST Op Lease Liab</v>
          </cell>
          <cell r="C127" t="str">
            <v>1 NAL</v>
          </cell>
          <cell r="D127" t="str">
            <v>3 C Liabilities</v>
          </cell>
          <cell r="E127">
            <v>3710</v>
          </cell>
          <cell r="F127" t="str">
            <v>Oper Lease Liab</v>
          </cell>
        </row>
        <row r="128">
          <cell r="A128">
            <v>3799</v>
          </cell>
          <cell r="B128">
            <v>0</v>
          </cell>
          <cell r="C128" t="str">
            <v>1 NAL</v>
          </cell>
          <cell r="D128" t="str">
            <v>3 C Liabilities</v>
          </cell>
        </row>
        <row r="129">
          <cell r="A129">
            <v>3800</v>
          </cell>
          <cell r="B129" t="str">
            <v>Bank Overdraft</v>
          </cell>
          <cell r="C129" t="str">
            <v>1 NAL</v>
          </cell>
          <cell r="D129" t="str">
            <v>3 C Liabilities</v>
          </cell>
          <cell r="E129">
            <v>3800</v>
          </cell>
          <cell r="F129" t="str">
            <v>Bank Overdraft</v>
          </cell>
        </row>
        <row r="130">
          <cell r="A130">
            <v>3801</v>
          </cell>
          <cell r="B130" t="str">
            <v>Wages Cash Control</v>
          </cell>
          <cell r="C130" t="str">
            <v>1 NAL</v>
          </cell>
          <cell r="D130" t="str">
            <v>3 C Liabilities</v>
          </cell>
          <cell r="E130">
            <v>3800</v>
          </cell>
          <cell r="F130" t="str">
            <v>Bank Overdraft</v>
          </cell>
        </row>
        <row r="131">
          <cell r="A131">
            <v>3802</v>
          </cell>
          <cell r="B131" t="str">
            <v>Cash Control</v>
          </cell>
          <cell r="C131" t="str">
            <v>1 NAL</v>
          </cell>
          <cell r="D131" t="str">
            <v>3 C Liabilities</v>
          </cell>
          <cell r="E131">
            <v>3800</v>
          </cell>
          <cell r="F131" t="str">
            <v>Bank Overdraft</v>
          </cell>
        </row>
        <row r="132">
          <cell r="A132">
            <v>3803</v>
          </cell>
          <cell r="B132" t="str">
            <v>Petty Cash</v>
          </cell>
          <cell r="C132" t="str">
            <v>1 NAL</v>
          </cell>
          <cell r="D132" t="str">
            <v>3 C Liabilities</v>
          </cell>
          <cell r="E132">
            <v>3800</v>
          </cell>
          <cell r="F132" t="str">
            <v>Bank Overdraft</v>
          </cell>
        </row>
        <row r="133">
          <cell r="A133">
            <v>3898</v>
          </cell>
          <cell r="B133" t="str">
            <v>ST Bank Overdraft</v>
          </cell>
          <cell r="C133" t="str">
            <v>1 NAL</v>
          </cell>
          <cell r="D133" t="str">
            <v>3 C Liabilities</v>
          </cell>
          <cell r="E133">
            <v>3800</v>
          </cell>
          <cell r="F133" t="str">
            <v>Bank Overdraft</v>
          </cell>
        </row>
        <row r="134">
          <cell r="A134">
            <v>3899</v>
          </cell>
          <cell r="B134">
            <v>0</v>
          </cell>
          <cell r="C134" t="str">
            <v>1 NAL</v>
          </cell>
          <cell r="D134" t="str">
            <v>3 C Liabilities</v>
          </cell>
        </row>
        <row r="135">
          <cell r="A135">
            <v>3900</v>
          </cell>
          <cell r="B135" t="str">
            <v>Cur P of Long T Liab</v>
          </cell>
          <cell r="C135" t="str">
            <v>1 NAL</v>
          </cell>
          <cell r="D135" t="str">
            <v>3 C Liabilities</v>
          </cell>
          <cell r="E135">
            <v>3900</v>
          </cell>
          <cell r="F135" t="str">
            <v>Cur P of Long T Liab</v>
          </cell>
        </row>
        <row r="136">
          <cell r="A136">
            <v>3999</v>
          </cell>
          <cell r="B136">
            <v>0</v>
          </cell>
          <cell r="C136" t="str">
            <v>1 NAL</v>
          </cell>
          <cell r="D136" t="str">
            <v>3 C Liabilities</v>
          </cell>
        </row>
        <row r="137">
          <cell r="A137">
            <v>4050</v>
          </cell>
          <cell r="B137" t="str">
            <v>T Net Asst &amp; Liab</v>
          </cell>
          <cell r="C137" t="str">
            <v>2 ASSETS</v>
          </cell>
          <cell r="D137" t="str">
            <v>1 NC Assets</v>
          </cell>
        </row>
        <row r="138">
          <cell r="A138">
            <v>4100</v>
          </cell>
          <cell r="B138" t="str">
            <v>Intangible Assets
</v>
          </cell>
          <cell r="C138" t="str">
            <v>2 ASSETS</v>
          </cell>
          <cell r="D138" t="str">
            <v>1 NC Assets</v>
          </cell>
          <cell r="E138">
            <v>4100</v>
          </cell>
          <cell r="F138" t="str">
            <v>Intangible Assets
</v>
          </cell>
        </row>
        <row r="139">
          <cell r="A139">
            <v>4110</v>
          </cell>
          <cell r="B139" t="str">
            <v>Cost</v>
          </cell>
          <cell r="C139" t="str">
            <v>2 ASSETS</v>
          </cell>
          <cell r="D139" t="str">
            <v>1 NC Assets</v>
          </cell>
          <cell r="E139">
            <v>4100</v>
          </cell>
          <cell r="F139" t="str">
            <v>Intangible Assets
</v>
          </cell>
        </row>
        <row r="140">
          <cell r="A140">
            <v>4120</v>
          </cell>
          <cell r="B140" t="str">
            <v>Depreciation</v>
          </cell>
          <cell r="C140" t="str">
            <v>2 ASSETS</v>
          </cell>
          <cell r="D140" t="str">
            <v>1 NC Assets</v>
          </cell>
          <cell r="E140">
            <v>4100</v>
          </cell>
          <cell r="F140" t="str">
            <v>Intangible Assets
</v>
          </cell>
        </row>
        <row r="141">
          <cell r="A141">
            <v>4198</v>
          </cell>
          <cell r="B141" t="str">
            <v>Rate and General</v>
          </cell>
          <cell r="C141" t="str">
            <v>2 ASSETS</v>
          </cell>
          <cell r="D141" t="str">
            <v>1 NC Assets</v>
          </cell>
          <cell r="E141">
            <v>4100</v>
          </cell>
          <cell r="F141" t="str">
            <v>Intangible Assets
</v>
          </cell>
        </row>
        <row r="142">
          <cell r="A142">
            <v>4199</v>
          </cell>
        </row>
        <row r="143">
          <cell r="A143">
            <v>4200</v>
          </cell>
          <cell r="B143" t="str">
            <v>Prop, Plant &amp; Equip</v>
          </cell>
          <cell r="C143" t="str">
            <v>2 ASSETS</v>
          </cell>
          <cell r="D143" t="str">
            <v>1 NC Assets</v>
          </cell>
          <cell r="E143">
            <v>4200</v>
          </cell>
          <cell r="F143" t="str">
            <v>Prop, Plant &amp; Equip</v>
          </cell>
        </row>
        <row r="144">
          <cell r="A144">
            <v>4210</v>
          </cell>
          <cell r="B144" t="str">
            <v>Rate and General</v>
          </cell>
          <cell r="C144" t="str">
            <v>2 ASSETS</v>
          </cell>
          <cell r="D144" t="str">
            <v>1 NC Assets</v>
          </cell>
          <cell r="E144">
            <v>4200</v>
          </cell>
          <cell r="F144" t="str">
            <v>Prop, Plant &amp; Equip</v>
          </cell>
        </row>
        <row r="145">
          <cell r="A145">
            <v>4211</v>
          </cell>
          <cell r="B145" t="str">
            <v>Infrastructure</v>
          </cell>
          <cell r="C145" t="str">
            <v>2 ASSETS</v>
          </cell>
          <cell r="D145" t="str">
            <v>1 NC Assets</v>
          </cell>
          <cell r="E145">
            <v>4200</v>
          </cell>
          <cell r="F145" t="str">
            <v>Prop, Plant &amp; Equip</v>
          </cell>
        </row>
        <row r="146">
          <cell r="A146">
            <v>4212</v>
          </cell>
          <cell r="B146" t="str">
            <v>Land &amp; Buildings</v>
          </cell>
          <cell r="C146" t="str">
            <v>2 ASSETS</v>
          </cell>
          <cell r="D146" t="str">
            <v>1 NC Assets</v>
          </cell>
          <cell r="E146">
            <v>4200</v>
          </cell>
          <cell r="F146" t="str">
            <v>Prop, Plant &amp; Equip</v>
          </cell>
        </row>
        <row r="147">
          <cell r="A147">
            <v>4213</v>
          </cell>
          <cell r="B147" t="str">
            <v>Investment</v>
          </cell>
          <cell r="C147" t="str">
            <v>2 ASSETS</v>
          </cell>
          <cell r="D147" t="str">
            <v>1 NC Assets</v>
          </cell>
          <cell r="E147">
            <v>4200</v>
          </cell>
          <cell r="F147" t="str">
            <v>Prop, Plant &amp; Equip</v>
          </cell>
        </row>
        <row r="148">
          <cell r="A148">
            <v>4214</v>
          </cell>
          <cell r="B148" t="str">
            <v>Other</v>
          </cell>
          <cell r="C148" t="str">
            <v>2 ASSETS</v>
          </cell>
          <cell r="D148" t="str">
            <v>1 NC Assets</v>
          </cell>
          <cell r="E148">
            <v>4200</v>
          </cell>
          <cell r="F148" t="str">
            <v>Prop, Plant &amp; Equip</v>
          </cell>
        </row>
        <row r="149">
          <cell r="A149">
            <v>4215</v>
          </cell>
          <cell r="B149" t="str">
            <v>Community</v>
          </cell>
          <cell r="C149" t="str">
            <v>2 ASSETS</v>
          </cell>
          <cell r="D149" t="str">
            <v>1 NC Assets</v>
          </cell>
          <cell r="E149">
            <v>4200</v>
          </cell>
          <cell r="F149" t="str">
            <v>Prop, Plant &amp; Equip</v>
          </cell>
        </row>
        <row r="150">
          <cell r="A150">
            <v>4216</v>
          </cell>
          <cell r="B150" t="str">
            <v>Heritage</v>
          </cell>
          <cell r="C150" t="str">
            <v>2 ASSETS</v>
          </cell>
          <cell r="D150" t="str">
            <v>1 NC Assets</v>
          </cell>
          <cell r="E150">
            <v>4200</v>
          </cell>
          <cell r="F150" t="str">
            <v>Prop, Plant &amp; Equip</v>
          </cell>
        </row>
        <row r="151">
          <cell r="A151">
            <v>4217</v>
          </cell>
          <cell r="B151" t="str">
            <v>Intangible</v>
          </cell>
          <cell r="C151" t="str">
            <v>2 ASSETS</v>
          </cell>
          <cell r="D151" t="str">
            <v>1 NC Assets</v>
          </cell>
          <cell r="E151">
            <v>4200</v>
          </cell>
          <cell r="F151" t="str">
            <v>Prop, Plant &amp; Equip</v>
          </cell>
        </row>
        <row r="152">
          <cell r="A152">
            <v>4218</v>
          </cell>
          <cell r="B152" t="str">
            <v>Capital Suspense</v>
          </cell>
          <cell r="C152" t="str">
            <v>2 ASSETS</v>
          </cell>
          <cell r="D152" t="str">
            <v>1 NC Assets</v>
          </cell>
          <cell r="E152">
            <v>4200</v>
          </cell>
          <cell r="F152" t="str">
            <v>Prop, Plant &amp; Equip</v>
          </cell>
        </row>
        <row r="153">
          <cell r="A153">
            <v>4219</v>
          </cell>
          <cell r="B153" t="str">
            <v>Depreciation</v>
          </cell>
          <cell r="C153" t="str">
            <v>2 ASSETS</v>
          </cell>
          <cell r="D153" t="str">
            <v>1 NC Assets</v>
          </cell>
          <cell r="E153">
            <v>4200</v>
          </cell>
          <cell r="F153" t="str">
            <v>Prop, Plant &amp; Equip</v>
          </cell>
        </row>
        <row r="154">
          <cell r="A154">
            <v>4220</v>
          </cell>
          <cell r="B154" t="str">
            <v>Sewerage</v>
          </cell>
          <cell r="C154" t="str">
            <v>2 ASSETS</v>
          </cell>
          <cell r="D154" t="str">
            <v>1 NC Assets</v>
          </cell>
          <cell r="E154">
            <v>4200</v>
          </cell>
          <cell r="F154" t="str">
            <v>Prop, Plant &amp; Equip</v>
          </cell>
        </row>
        <row r="155">
          <cell r="A155">
            <v>4221</v>
          </cell>
          <cell r="B155" t="str">
            <v>Infrastructure</v>
          </cell>
          <cell r="C155" t="str">
            <v>2 ASSETS</v>
          </cell>
          <cell r="D155" t="str">
            <v>1 NC Assets</v>
          </cell>
          <cell r="E155">
            <v>4200</v>
          </cell>
          <cell r="F155" t="str">
            <v>Prop, Plant &amp; Equip</v>
          </cell>
        </row>
        <row r="156">
          <cell r="A156">
            <v>4222</v>
          </cell>
          <cell r="B156" t="str">
            <v>Land &amp; Buildings</v>
          </cell>
          <cell r="C156" t="str">
            <v>2 ASSETS</v>
          </cell>
          <cell r="D156" t="str">
            <v>1 NC Assets</v>
          </cell>
          <cell r="E156">
            <v>4200</v>
          </cell>
          <cell r="F156" t="str">
            <v>Prop, Plant &amp; Equip</v>
          </cell>
        </row>
        <row r="157">
          <cell r="A157">
            <v>4223</v>
          </cell>
          <cell r="B157" t="str">
            <v>Investment</v>
          </cell>
          <cell r="C157" t="str">
            <v>2 ASSETS</v>
          </cell>
          <cell r="D157" t="str">
            <v>1 NC Assets</v>
          </cell>
          <cell r="E157">
            <v>4200</v>
          </cell>
          <cell r="F157" t="str">
            <v>Prop, Plant &amp; Equip</v>
          </cell>
        </row>
        <row r="158">
          <cell r="A158">
            <v>4224</v>
          </cell>
          <cell r="B158" t="str">
            <v>Other</v>
          </cell>
          <cell r="C158" t="str">
            <v>2 ASSETS</v>
          </cell>
          <cell r="D158" t="str">
            <v>1 NC Assets</v>
          </cell>
          <cell r="E158">
            <v>4200</v>
          </cell>
          <cell r="F158" t="str">
            <v>Prop, Plant &amp; Equip</v>
          </cell>
        </row>
        <row r="159">
          <cell r="A159">
            <v>4225</v>
          </cell>
          <cell r="B159" t="str">
            <v>Community</v>
          </cell>
          <cell r="C159" t="str">
            <v>2 ASSETS</v>
          </cell>
          <cell r="D159" t="str">
            <v>1 NC Assets</v>
          </cell>
          <cell r="E159">
            <v>4200</v>
          </cell>
          <cell r="F159" t="str">
            <v>Prop, Plant &amp; Equip</v>
          </cell>
        </row>
        <row r="160">
          <cell r="A160">
            <v>4226</v>
          </cell>
          <cell r="B160" t="str">
            <v>Cap Sus Don &amp; Pub C</v>
          </cell>
          <cell r="C160" t="str">
            <v>2 ASSETS</v>
          </cell>
          <cell r="D160" t="str">
            <v>1 NC Assets</v>
          </cell>
          <cell r="E160">
            <v>4200</v>
          </cell>
          <cell r="F160" t="str">
            <v>Prop, Plant &amp; Equip</v>
          </cell>
        </row>
        <row r="161">
          <cell r="A161">
            <v>4227</v>
          </cell>
          <cell r="B161" t="str">
            <v>Capital Suspense G</v>
          </cell>
          <cell r="C161" t="str">
            <v>2 ASSETS</v>
          </cell>
          <cell r="D161" t="str">
            <v>1 NC Assets</v>
          </cell>
          <cell r="E161">
            <v>4200</v>
          </cell>
          <cell r="F161" t="str">
            <v>Prop, Plant &amp; Equip</v>
          </cell>
        </row>
        <row r="162">
          <cell r="A162">
            <v>4228</v>
          </cell>
          <cell r="B162" t="str">
            <v>Capital Suspense L</v>
          </cell>
          <cell r="C162" t="str">
            <v>2 ASSETS</v>
          </cell>
          <cell r="D162" t="str">
            <v>1 NC Assets</v>
          </cell>
          <cell r="E162">
            <v>4200</v>
          </cell>
          <cell r="F162" t="str">
            <v>Prop, Plant &amp; Equip</v>
          </cell>
        </row>
        <row r="163">
          <cell r="A163">
            <v>4229</v>
          </cell>
          <cell r="B163" t="str">
            <v>Depreciaition</v>
          </cell>
          <cell r="C163" t="str">
            <v>2 ASSETS</v>
          </cell>
          <cell r="D163" t="str">
            <v>1 NC Assets</v>
          </cell>
          <cell r="E163">
            <v>4200</v>
          </cell>
          <cell r="F163" t="str">
            <v>Prop, Plant &amp; Equip</v>
          </cell>
        </row>
        <row r="164">
          <cell r="A164">
            <v>4230</v>
          </cell>
          <cell r="B164" t="str">
            <v>Electricity</v>
          </cell>
          <cell r="C164" t="str">
            <v>2 ASSETS</v>
          </cell>
          <cell r="D164" t="str">
            <v>1 NC Assets</v>
          </cell>
          <cell r="E164">
            <v>4200</v>
          </cell>
          <cell r="F164" t="str">
            <v>Prop, Plant &amp; Equip</v>
          </cell>
        </row>
        <row r="165">
          <cell r="A165">
            <v>4231</v>
          </cell>
          <cell r="B165" t="str">
            <v>Infrastructure</v>
          </cell>
          <cell r="C165" t="str">
            <v>2 ASSETS</v>
          </cell>
          <cell r="D165" t="str">
            <v>1 NC Assets</v>
          </cell>
          <cell r="E165">
            <v>4200</v>
          </cell>
          <cell r="F165" t="str">
            <v>Prop, Plant &amp; Equip</v>
          </cell>
        </row>
        <row r="166">
          <cell r="A166">
            <v>4232</v>
          </cell>
          <cell r="B166" t="str">
            <v>Land &amp; Buildings</v>
          </cell>
          <cell r="C166" t="str">
            <v>2 ASSETS</v>
          </cell>
          <cell r="D166" t="str">
            <v>1 NC Assets</v>
          </cell>
          <cell r="E166">
            <v>4200</v>
          </cell>
          <cell r="F166" t="str">
            <v>Prop, Plant &amp; Equip</v>
          </cell>
        </row>
        <row r="167">
          <cell r="A167">
            <v>4233</v>
          </cell>
          <cell r="B167" t="str">
            <v>Investment</v>
          </cell>
          <cell r="C167" t="str">
            <v>2 ASSETS</v>
          </cell>
          <cell r="D167" t="str">
            <v>1 NC Assets</v>
          </cell>
          <cell r="E167">
            <v>4200</v>
          </cell>
          <cell r="F167" t="str">
            <v>Prop, Plant &amp; Equip</v>
          </cell>
        </row>
        <row r="168">
          <cell r="A168">
            <v>4234</v>
          </cell>
          <cell r="B168" t="str">
            <v>Other</v>
          </cell>
          <cell r="C168" t="str">
            <v>2 ASSETS</v>
          </cell>
          <cell r="D168" t="str">
            <v>1 NC Assets</v>
          </cell>
          <cell r="E168">
            <v>4200</v>
          </cell>
          <cell r="F168" t="str">
            <v>Prop, Plant &amp; Equip</v>
          </cell>
        </row>
        <row r="169">
          <cell r="A169">
            <v>4235</v>
          </cell>
          <cell r="B169" t="str">
            <v>Cap Sus Rev &amp; Int Fd</v>
          </cell>
          <cell r="C169" t="str">
            <v>2 ASSETS</v>
          </cell>
          <cell r="D169" t="str">
            <v>1 NC Assets</v>
          </cell>
          <cell r="E169">
            <v>4200</v>
          </cell>
          <cell r="F169" t="str">
            <v>Prop, Plant &amp; Equip</v>
          </cell>
        </row>
        <row r="170">
          <cell r="A170">
            <v>4236</v>
          </cell>
          <cell r="B170" t="str">
            <v>CAp Sus Don &amp; Pub C</v>
          </cell>
          <cell r="C170" t="str">
            <v>2 ASSETS</v>
          </cell>
          <cell r="D170" t="str">
            <v>1 NC Assets</v>
          </cell>
          <cell r="E170">
            <v>4200</v>
          </cell>
          <cell r="F170" t="str">
            <v>Prop, Plant &amp; Equip</v>
          </cell>
        </row>
        <row r="171">
          <cell r="A171">
            <v>4237</v>
          </cell>
          <cell r="B171" t="str">
            <v>Capital Suspense G</v>
          </cell>
          <cell r="C171" t="str">
            <v>2 ASSETS</v>
          </cell>
          <cell r="D171" t="str">
            <v>1 NC Assets</v>
          </cell>
          <cell r="E171">
            <v>4200</v>
          </cell>
          <cell r="F171" t="str">
            <v>Prop, Plant &amp; Equip</v>
          </cell>
        </row>
        <row r="172">
          <cell r="A172">
            <v>4238</v>
          </cell>
          <cell r="B172" t="str">
            <v>Capital Suspense L</v>
          </cell>
          <cell r="C172" t="str">
            <v>2 ASSETS</v>
          </cell>
          <cell r="D172" t="str">
            <v>1 NC Assets</v>
          </cell>
          <cell r="E172">
            <v>4200</v>
          </cell>
          <cell r="F172" t="str">
            <v>Prop, Plant &amp; Equip</v>
          </cell>
        </row>
        <row r="173">
          <cell r="A173">
            <v>4239</v>
          </cell>
          <cell r="B173" t="str">
            <v>Depreciation</v>
          </cell>
          <cell r="C173" t="str">
            <v>2 ASSETS</v>
          </cell>
          <cell r="D173" t="str">
            <v>1 NC Assets</v>
          </cell>
          <cell r="E173">
            <v>4200</v>
          </cell>
          <cell r="F173" t="str">
            <v>Prop, Plant &amp; Equip</v>
          </cell>
        </row>
        <row r="174">
          <cell r="A174">
            <v>4240</v>
          </cell>
          <cell r="B174" t="str">
            <v>Water</v>
          </cell>
          <cell r="C174" t="str">
            <v>2 ASSETS</v>
          </cell>
          <cell r="D174" t="str">
            <v>1 NC Assets</v>
          </cell>
          <cell r="E174">
            <v>4200</v>
          </cell>
          <cell r="F174" t="str">
            <v>Prop, Plant &amp; Equip</v>
          </cell>
        </row>
        <row r="175">
          <cell r="A175">
            <v>4241</v>
          </cell>
          <cell r="B175" t="str">
            <v>Infrastructure</v>
          </cell>
          <cell r="C175" t="str">
            <v>2 ASSETS</v>
          </cell>
          <cell r="D175" t="str">
            <v>1 NC Assets</v>
          </cell>
          <cell r="E175">
            <v>4200</v>
          </cell>
          <cell r="F175" t="str">
            <v>Prop, Plant &amp; Equip</v>
          </cell>
        </row>
        <row r="176">
          <cell r="A176">
            <v>4242</v>
          </cell>
          <cell r="B176" t="str">
            <v>Land &amp; Buildings</v>
          </cell>
          <cell r="C176" t="str">
            <v>2 ASSETS</v>
          </cell>
          <cell r="D176" t="str">
            <v>1 NC Assets</v>
          </cell>
          <cell r="E176">
            <v>4200</v>
          </cell>
          <cell r="F176" t="str">
            <v>Prop, Plant &amp; Equip</v>
          </cell>
        </row>
        <row r="177">
          <cell r="A177">
            <v>4243</v>
          </cell>
          <cell r="B177" t="str">
            <v>Investment</v>
          </cell>
          <cell r="C177" t="str">
            <v>2 ASSETS</v>
          </cell>
          <cell r="D177" t="str">
            <v>1 NC Assets</v>
          </cell>
          <cell r="E177">
            <v>4200</v>
          </cell>
          <cell r="F177" t="str">
            <v>Prop, Plant &amp; Equip</v>
          </cell>
        </row>
        <row r="178">
          <cell r="A178">
            <v>4244</v>
          </cell>
          <cell r="B178" t="str">
            <v>Other</v>
          </cell>
          <cell r="C178" t="str">
            <v>2 ASSETS</v>
          </cell>
          <cell r="D178" t="str">
            <v>1 NC Assets</v>
          </cell>
          <cell r="E178">
            <v>4200</v>
          </cell>
          <cell r="F178" t="str">
            <v>Prop, Plant &amp; Equip</v>
          </cell>
        </row>
        <row r="179">
          <cell r="A179">
            <v>4245</v>
          </cell>
          <cell r="B179" t="str">
            <v>Community</v>
          </cell>
          <cell r="C179" t="str">
            <v>2 ASSETS</v>
          </cell>
          <cell r="D179" t="str">
            <v>1 NC Assets</v>
          </cell>
          <cell r="E179">
            <v>4200</v>
          </cell>
          <cell r="F179" t="str">
            <v>Prop, Plant &amp; Equip</v>
          </cell>
        </row>
        <row r="180">
          <cell r="A180">
            <v>4246</v>
          </cell>
          <cell r="B180" t="str">
            <v>Cap Sus Don &amp; Pub C</v>
          </cell>
          <cell r="C180" t="str">
            <v>2 ASSETS</v>
          </cell>
          <cell r="D180" t="str">
            <v>1 NC Assets</v>
          </cell>
          <cell r="E180">
            <v>4200</v>
          </cell>
          <cell r="F180" t="str">
            <v>Prop, Plant &amp; Equip</v>
          </cell>
        </row>
        <row r="181">
          <cell r="A181">
            <v>4247</v>
          </cell>
          <cell r="B181" t="str">
            <v>Capital Suspense G</v>
          </cell>
          <cell r="C181" t="str">
            <v>2 ASSETS</v>
          </cell>
          <cell r="D181" t="str">
            <v>1 NC Assets</v>
          </cell>
          <cell r="E181">
            <v>4200</v>
          </cell>
          <cell r="F181" t="str">
            <v>Prop, Plant &amp; Equip</v>
          </cell>
        </row>
        <row r="182">
          <cell r="A182">
            <v>4248</v>
          </cell>
          <cell r="B182" t="str">
            <v>Capital Suspense L</v>
          </cell>
          <cell r="C182" t="str">
            <v>2 ASSETS</v>
          </cell>
          <cell r="D182" t="str">
            <v>1 NC Assets</v>
          </cell>
          <cell r="E182">
            <v>4200</v>
          </cell>
          <cell r="F182" t="str">
            <v>Prop, Plant &amp; Equip</v>
          </cell>
        </row>
        <row r="183">
          <cell r="A183">
            <v>4249</v>
          </cell>
          <cell r="B183" t="str">
            <v>Depreciation</v>
          </cell>
          <cell r="C183" t="str">
            <v>2 ASSETS</v>
          </cell>
          <cell r="D183" t="str">
            <v>1 NC Assets</v>
          </cell>
          <cell r="E183">
            <v>4200</v>
          </cell>
          <cell r="F183" t="str">
            <v>Prop, Plant &amp; Equip</v>
          </cell>
        </row>
        <row r="184">
          <cell r="A184">
            <v>4260</v>
          </cell>
          <cell r="B184" t="str">
            <v>Housing</v>
          </cell>
          <cell r="C184" t="str">
            <v>2 ASSETS</v>
          </cell>
          <cell r="D184" t="str">
            <v>1 NC Assets</v>
          </cell>
          <cell r="E184">
            <v>4200</v>
          </cell>
          <cell r="F184" t="str">
            <v>Prop, Plant &amp; Equip</v>
          </cell>
        </row>
        <row r="185">
          <cell r="A185">
            <v>4261</v>
          </cell>
          <cell r="B185" t="str">
            <v>Infrastructure</v>
          </cell>
          <cell r="C185" t="str">
            <v>2 ASSETS</v>
          </cell>
          <cell r="D185" t="str">
            <v>1 NC Assets</v>
          </cell>
          <cell r="E185">
            <v>4200</v>
          </cell>
          <cell r="F185" t="str">
            <v>Prop, Plant &amp; Equip</v>
          </cell>
        </row>
        <row r="186">
          <cell r="A186">
            <v>4262</v>
          </cell>
          <cell r="B186" t="str">
            <v>Land &amp; Building</v>
          </cell>
          <cell r="C186" t="str">
            <v>2 ASSETS</v>
          </cell>
          <cell r="D186" t="str">
            <v>1 NC Assets</v>
          </cell>
          <cell r="E186">
            <v>4200</v>
          </cell>
          <cell r="F186" t="str">
            <v>Prop, Plant &amp; Equip</v>
          </cell>
        </row>
        <row r="187">
          <cell r="A187">
            <v>4263</v>
          </cell>
          <cell r="B187" t="str">
            <v>Investment</v>
          </cell>
          <cell r="C187" t="str">
            <v>2 ASSETS</v>
          </cell>
          <cell r="D187" t="str">
            <v>1 NC Assets</v>
          </cell>
          <cell r="E187">
            <v>4200</v>
          </cell>
          <cell r="F187" t="str">
            <v>Prop, Plant &amp; Equip</v>
          </cell>
        </row>
        <row r="188">
          <cell r="A188">
            <v>4264</v>
          </cell>
          <cell r="B188" t="str">
            <v>Other</v>
          </cell>
          <cell r="C188" t="str">
            <v>2 ASSETS</v>
          </cell>
          <cell r="D188" t="str">
            <v>1 NC Assets</v>
          </cell>
          <cell r="E188">
            <v>4200</v>
          </cell>
          <cell r="F188" t="str">
            <v>Prop, Plant &amp; Equip</v>
          </cell>
        </row>
        <row r="189">
          <cell r="A189">
            <v>4265</v>
          </cell>
          <cell r="B189" t="str">
            <v>Community</v>
          </cell>
          <cell r="C189" t="str">
            <v>2 ASSETS</v>
          </cell>
          <cell r="D189" t="str">
            <v>1 NC Assets</v>
          </cell>
          <cell r="E189">
            <v>4200</v>
          </cell>
          <cell r="F189" t="str">
            <v>Prop, Plant &amp; Equip</v>
          </cell>
        </row>
        <row r="190">
          <cell r="A190">
            <v>4266</v>
          </cell>
          <cell r="B190" t="str">
            <v>Cap Sus Don &amp; Pub C</v>
          </cell>
          <cell r="C190" t="str">
            <v>2 ASSETS</v>
          </cell>
          <cell r="D190" t="str">
            <v>1 NC Assets</v>
          </cell>
          <cell r="E190">
            <v>4200</v>
          </cell>
          <cell r="F190" t="str">
            <v>Prop, Plant &amp; Equip</v>
          </cell>
        </row>
        <row r="191">
          <cell r="A191">
            <v>4267</v>
          </cell>
          <cell r="B191" t="str">
            <v>Capital Suspense G</v>
          </cell>
          <cell r="C191" t="str">
            <v>2 ASSETS</v>
          </cell>
          <cell r="D191" t="str">
            <v>1 NC Assets</v>
          </cell>
          <cell r="E191">
            <v>4200</v>
          </cell>
          <cell r="F191" t="str">
            <v>Prop, Plant &amp; Equip</v>
          </cell>
        </row>
        <row r="192">
          <cell r="A192">
            <v>4268</v>
          </cell>
          <cell r="B192" t="str">
            <v>Capital Suspense L</v>
          </cell>
          <cell r="C192" t="str">
            <v>2 ASSETS</v>
          </cell>
          <cell r="D192" t="str">
            <v>1 NC Assets</v>
          </cell>
          <cell r="E192">
            <v>4200</v>
          </cell>
          <cell r="F192" t="str">
            <v>Prop, Plant &amp; Equip</v>
          </cell>
        </row>
        <row r="193">
          <cell r="A193">
            <v>4269</v>
          </cell>
          <cell r="B193" t="str">
            <v>Depreciation</v>
          </cell>
          <cell r="C193" t="str">
            <v>2 ASSETS</v>
          </cell>
          <cell r="D193" t="str">
            <v>1 NC Assets</v>
          </cell>
          <cell r="E193">
            <v>4200</v>
          </cell>
          <cell r="F193" t="str">
            <v>Prop, Plant &amp; Equip</v>
          </cell>
        </row>
        <row r="194">
          <cell r="A194">
            <v>4298</v>
          </cell>
          <cell r="B194" t="str">
            <v>ST PPE</v>
          </cell>
          <cell r="C194" t="str">
            <v>2 ASSETS</v>
          </cell>
          <cell r="D194" t="str">
            <v>1 NC Assets</v>
          </cell>
          <cell r="E194">
            <v>4200</v>
          </cell>
          <cell r="F194" t="str">
            <v>Prop, Plant &amp; Equip</v>
          </cell>
        </row>
        <row r="195">
          <cell r="A195">
            <v>4299</v>
          </cell>
          <cell r="B195">
            <v>0</v>
          </cell>
          <cell r="C195" t="str">
            <v>2 ASSETS</v>
          </cell>
          <cell r="D195" t="str">
            <v>1 NC Assets</v>
          </cell>
        </row>
        <row r="196">
          <cell r="A196">
            <v>4300</v>
          </cell>
          <cell r="B196" t="str">
            <v>Investment Property</v>
          </cell>
          <cell r="C196" t="str">
            <v>2 ASSETS</v>
          </cell>
          <cell r="D196" t="str">
            <v>1 NC Assets</v>
          </cell>
          <cell r="E196">
            <v>4300</v>
          </cell>
          <cell r="F196" t="str">
            <v>Investment Property</v>
          </cell>
        </row>
        <row r="197">
          <cell r="A197">
            <v>4310</v>
          </cell>
          <cell r="B197" t="str">
            <v>Cost</v>
          </cell>
          <cell r="C197" t="str">
            <v>2 ASSETS</v>
          </cell>
          <cell r="D197" t="str">
            <v>1 NC Assets</v>
          </cell>
          <cell r="E197">
            <v>4300</v>
          </cell>
          <cell r="F197" t="str">
            <v>Investment Property</v>
          </cell>
        </row>
        <row r="198">
          <cell r="A198">
            <v>4320</v>
          </cell>
          <cell r="B198" t="str">
            <v>Depreciation</v>
          </cell>
          <cell r="C198" t="str">
            <v>2 ASSETS</v>
          </cell>
          <cell r="D198" t="str">
            <v>1 NC Assets</v>
          </cell>
          <cell r="E198">
            <v>4300</v>
          </cell>
          <cell r="F198" t="str">
            <v>Investment Property</v>
          </cell>
        </row>
        <row r="199">
          <cell r="A199">
            <v>4378</v>
          </cell>
          <cell r="B199" t="str">
            <v>ST Investment Prop</v>
          </cell>
          <cell r="C199" t="str">
            <v>2 ASSETS</v>
          </cell>
          <cell r="D199" t="str">
            <v>1 NC Assets</v>
          </cell>
          <cell r="E199">
            <v>4300</v>
          </cell>
          <cell r="F199" t="str">
            <v>Investment Property</v>
          </cell>
        </row>
        <row r="200">
          <cell r="A200">
            <v>4379</v>
          </cell>
          <cell r="B200">
            <v>0</v>
          </cell>
          <cell r="C200" t="str">
            <v>2 ASSETS</v>
          </cell>
          <cell r="D200" t="str">
            <v>1 NC Assets</v>
          </cell>
        </row>
        <row r="201">
          <cell r="A201">
            <v>4380</v>
          </cell>
          <cell r="B201" t="str">
            <v>Non-Current Assets Held</v>
          </cell>
          <cell r="C201" t="str">
            <v>2 ASSETS</v>
          </cell>
          <cell r="D201" t="str">
            <v>1 NC Assets</v>
          </cell>
          <cell r="E201">
            <v>4380</v>
          </cell>
          <cell r="F201" t="str">
            <v>Non-Current Held for Sale</v>
          </cell>
        </row>
        <row r="202">
          <cell r="A202">
            <v>4381</v>
          </cell>
          <cell r="B202" t="str">
            <v>ST Held for Sale</v>
          </cell>
          <cell r="C202" t="str">
            <v>2 ASSETS</v>
          </cell>
          <cell r="D202" t="str">
            <v>1 NC Assets</v>
          </cell>
          <cell r="E202">
            <v>4380</v>
          </cell>
          <cell r="F202" t="str">
            <v>Non-Current Held for Sale</v>
          </cell>
        </row>
        <row r="203">
          <cell r="A203">
            <v>4399</v>
          </cell>
          <cell r="C203" t="str">
            <v>2 ASSETS</v>
          </cell>
          <cell r="D203" t="str">
            <v>1 NC Assets</v>
          </cell>
        </row>
        <row r="204">
          <cell r="A204">
            <v>4400</v>
          </cell>
          <cell r="B204" t="str">
            <v>Investments</v>
          </cell>
          <cell r="C204" t="str">
            <v>2 ASSETS</v>
          </cell>
          <cell r="D204" t="str">
            <v>1 NC Assets</v>
          </cell>
          <cell r="E204">
            <v>4400</v>
          </cell>
          <cell r="F204" t="str">
            <v>Investments</v>
          </cell>
        </row>
        <row r="205">
          <cell r="A205">
            <v>4410</v>
          </cell>
          <cell r="B205" t="str">
            <v>Rate &amp; General</v>
          </cell>
          <cell r="C205" t="str">
            <v>2 ASSETS</v>
          </cell>
          <cell r="D205" t="str">
            <v>1 NC Assets</v>
          </cell>
          <cell r="E205">
            <v>4400</v>
          </cell>
          <cell r="F205" t="str">
            <v>Investments</v>
          </cell>
        </row>
        <row r="206">
          <cell r="A206">
            <v>4498</v>
          </cell>
          <cell r="B206" t="str">
            <v>ST Investments</v>
          </cell>
          <cell r="C206" t="str">
            <v>2 ASSETS</v>
          </cell>
          <cell r="D206" t="str">
            <v>1 NC Assets</v>
          </cell>
          <cell r="E206">
            <v>4400</v>
          </cell>
          <cell r="F206" t="str">
            <v>Investments</v>
          </cell>
        </row>
        <row r="207">
          <cell r="A207">
            <v>4499</v>
          </cell>
          <cell r="B207">
            <v>0</v>
          </cell>
          <cell r="C207" t="str">
            <v>2 ASSETS</v>
          </cell>
          <cell r="D207" t="str">
            <v>1 NC Assets</v>
          </cell>
        </row>
        <row r="208">
          <cell r="A208">
            <v>4500</v>
          </cell>
          <cell r="B208" t="str">
            <v>Long Term Rec</v>
          </cell>
          <cell r="C208" t="str">
            <v>2 ASSETS</v>
          </cell>
          <cell r="D208" t="str">
            <v>1 NC Assets</v>
          </cell>
          <cell r="E208">
            <v>4500</v>
          </cell>
          <cell r="F208" t="str">
            <v>Long Term Rec</v>
          </cell>
        </row>
        <row r="209">
          <cell r="A209">
            <v>4510</v>
          </cell>
          <cell r="B209" t="str">
            <v>Rate &amp; General</v>
          </cell>
          <cell r="C209" t="str">
            <v>2 ASSETS</v>
          </cell>
          <cell r="D209" t="str">
            <v>1 NC Assets</v>
          </cell>
          <cell r="E209">
            <v>4500</v>
          </cell>
          <cell r="F209" t="str">
            <v>Long Term Rec</v>
          </cell>
        </row>
        <row r="210">
          <cell r="A210">
            <v>4519</v>
          </cell>
          <cell r="B210" t="str">
            <v>Prov for Bad Debt</v>
          </cell>
          <cell r="C210" t="str">
            <v>2 ASSETS</v>
          </cell>
          <cell r="D210" t="str">
            <v>1 NC Assets</v>
          </cell>
          <cell r="E210">
            <v>4500</v>
          </cell>
          <cell r="F210" t="str">
            <v>Long Term Rec</v>
          </cell>
        </row>
        <row r="211">
          <cell r="A211">
            <v>4560</v>
          </cell>
          <cell r="B211" t="str">
            <v>Housing</v>
          </cell>
          <cell r="C211" t="str">
            <v>2 ASSETS</v>
          </cell>
          <cell r="D211" t="str">
            <v>1 NC Assets</v>
          </cell>
          <cell r="E211">
            <v>4500</v>
          </cell>
          <cell r="F211" t="str">
            <v>Long Term Rec</v>
          </cell>
        </row>
        <row r="212">
          <cell r="A212">
            <v>4569</v>
          </cell>
          <cell r="B212" t="str">
            <v>Prov for Bad Debt</v>
          </cell>
          <cell r="C212" t="str">
            <v>2 ASSETS</v>
          </cell>
          <cell r="D212" t="str">
            <v>1 NC Assets</v>
          </cell>
          <cell r="E212">
            <v>4500</v>
          </cell>
          <cell r="F212" t="str">
            <v>Long Term Rec</v>
          </cell>
        </row>
        <row r="213">
          <cell r="A213">
            <v>4598</v>
          </cell>
          <cell r="B213" t="str">
            <v>ST Long Term Rec</v>
          </cell>
          <cell r="C213" t="str">
            <v>2 ASSETS</v>
          </cell>
          <cell r="D213" t="str">
            <v>1 NC Assets</v>
          </cell>
          <cell r="E213">
            <v>4500</v>
          </cell>
          <cell r="F213" t="str">
            <v>Long Term Rec</v>
          </cell>
        </row>
        <row r="214">
          <cell r="A214">
            <v>4599</v>
          </cell>
          <cell r="B214">
            <v>0</v>
          </cell>
          <cell r="C214" t="str">
            <v>2 ASSETS</v>
          </cell>
          <cell r="D214" t="str">
            <v>1 NC Assets</v>
          </cell>
        </row>
        <row r="215">
          <cell r="A215">
            <v>5100</v>
          </cell>
          <cell r="B215" t="str">
            <v>Inventory</v>
          </cell>
          <cell r="C215" t="str">
            <v>2 ASSETS</v>
          </cell>
          <cell r="D215" t="str">
            <v>2 C Assets</v>
          </cell>
          <cell r="E215">
            <v>5100</v>
          </cell>
          <cell r="F215" t="str">
            <v>Inventory</v>
          </cell>
        </row>
        <row r="216">
          <cell r="A216">
            <v>5110</v>
          </cell>
          <cell r="B216" t="str">
            <v>Rate &amp; General</v>
          </cell>
          <cell r="C216" t="str">
            <v>2 ASSETS</v>
          </cell>
          <cell r="D216" t="str">
            <v>2 C Assets</v>
          </cell>
          <cell r="E216">
            <v>5100</v>
          </cell>
          <cell r="F216" t="str">
            <v>Inventory</v>
          </cell>
        </row>
        <row r="217">
          <cell r="A217">
            <v>5120</v>
          </cell>
          <cell r="B217" t="str">
            <v>Sewerage</v>
          </cell>
          <cell r="C217" t="str">
            <v>2 ASSETS</v>
          </cell>
          <cell r="D217" t="str">
            <v>2 C Assets</v>
          </cell>
          <cell r="E217">
            <v>5100</v>
          </cell>
          <cell r="F217" t="str">
            <v>Inventory</v>
          </cell>
        </row>
        <row r="218">
          <cell r="A218">
            <v>5130</v>
          </cell>
          <cell r="B218" t="str">
            <v>Electricity</v>
          </cell>
          <cell r="C218" t="str">
            <v>2 ASSETS</v>
          </cell>
          <cell r="D218" t="str">
            <v>2 C Assets</v>
          </cell>
          <cell r="E218">
            <v>5100</v>
          </cell>
          <cell r="F218" t="str">
            <v>Inventory</v>
          </cell>
        </row>
        <row r="219">
          <cell r="A219">
            <v>5140</v>
          </cell>
          <cell r="B219" t="str">
            <v>Water</v>
          </cell>
          <cell r="C219" t="str">
            <v>2 ASSETS</v>
          </cell>
          <cell r="D219" t="str">
            <v>2 C Assets</v>
          </cell>
          <cell r="E219">
            <v>5100</v>
          </cell>
          <cell r="F219" t="str">
            <v>Inventory</v>
          </cell>
        </row>
        <row r="220">
          <cell r="A220">
            <v>5198</v>
          </cell>
          <cell r="B220" t="str">
            <v>ST Inventory</v>
          </cell>
          <cell r="C220" t="str">
            <v>2 ASSETS</v>
          </cell>
          <cell r="D220" t="str">
            <v>2 C Assets</v>
          </cell>
          <cell r="E220">
            <v>5100</v>
          </cell>
          <cell r="F220" t="str">
            <v>Inventory</v>
          </cell>
        </row>
        <row r="221">
          <cell r="A221">
            <v>5199</v>
          </cell>
          <cell r="B221">
            <v>0</v>
          </cell>
          <cell r="C221" t="str">
            <v>2 ASSETS</v>
          </cell>
          <cell r="D221" t="str">
            <v>2 C Assets</v>
          </cell>
        </row>
        <row r="222">
          <cell r="A222">
            <v>5200</v>
          </cell>
          <cell r="B222" t="str">
            <v>Exchange Receivables</v>
          </cell>
          <cell r="C222" t="str">
            <v>2 ASSETS</v>
          </cell>
          <cell r="D222" t="str">
            <v>2 C Assets</v>
          </cell>
          <cell r="E222">
            <v>5200</v>
          </cell>
          <cell r="F222" t="str">
            <v>Exchange Receivables</v>
          </cell>
        </row>
        <row r="223">
          <cell r="A223">
            <v>5210</v>
          </cell>
          <cell r="B223" t="str">
            <v>Rate &amp; General</v>
          </cell>
          <cell r="C223" t="str">
            <v>2 ASSETS</v>
          </cell>
          <cell r="D223" t="str">
            <v>2 C Assets</v>
          </cell>
          <cell r="E223">
            <v>5200</v>
          </cell>
          <cell r="F223" t="str">
            <v>Exchange Receivables</v>
          </cell>
        </row>
        <row r="224">
          <cell r="A224">
            <v>5211</v>
          </cell>
          <cell r="B224" t="str">
            <v>Consumer Debtors</v>
          </cell>
          <cell r="C224" t="str">
            <v>2 ASSETS</v>
          </cell>
          <cell r="D224" t="str">
            <v>2 C Assets</v>
          </cell>
          <cell r="E224">
            <v>5200</v>
          </cell>
          <cell r="F224" t="str">
            <v>Exchange Receivables</v>
          </cell>
        </row>
        <row r="225">
          <cell r="A225">
            <v>5212</v>
          </cell>
          <cell r="B225" t="str">
            <v>Sundry Debtors</v>
          </cell>
          <cell r="C225" t="str">
            <v>2 ASSETS</v>
          </cell>
          <cell r="D225" t="str">
            <v>2 C Assets</v>
          </cell>
          <cell r="E225">
            <v>5200</v>
          </cell>
          <cell r="F225" t="str">
            <v>Exchange Receivables</v>
          </cell>
        </row>
        <row r="226">
          <cell r="A226">
            <v>5213</v>
          </cell>
          <cell r="B226" t="str">
            <v>Payments in Advance</v>
          </cell>
          <cell r="C226" t="str">
            <v>2 ASSETS</v>
          </cell>
          <cell r="D226" t="str">
            <v>2 C Assets</v>
          </cell>
          <cell r="E226">
            <v>5200</v>
          </cell>
          <cell r="F226" t="str">
            <v>Exchange Receivables</v>
          </cell>
        </row>
        <row r="227">
          <cell r="A227">
            <v>5219</v>
          </cell>
          <cell r="B227" t="str">
            <v>Prov for Bad Debt</v>
          </cell>
          <cell r="C227" t="str">
            <v>2 ASSETS</v>
          </cell>
          <cell r="D227" t="str">
            <v>2 C Assets</v>
          </cell>
          <cell r="E227">
            <v>5200</v>
          </cell>
          <cell r="F227" t="str">
            <v>Exchange Receivables</v>
          </cell>
        </row>
        <row r="228">
          <cell r="A228">
            <v>5220</v>
          </cell>
          <cell r="B228" t="str">
            <v>Sewerage</v>
          </cell>
          <cell r="C228" t="str">
            <v>2 ASSETS</v>
          </cell>
          <cell r="D228" t="str">
            <v>2 C Assets</v>
          </cell>
          <cell r="E228">
            <v>5200</v>
          </cell>
          <cell r="F228" t="str">
            <v>Exchange Receivables</v>
          </cell>
        </row>
        <row r="229">
          <cell r="A229">
            <v>5221</v>
          </cell>
          <cell r="B229" t="str">
            <v>Consumer Debtors</v>
          </cell>
          <cell r="C229" t="str">
            <v>2 ASSETS</v>
          </cell>
          <cell r="D229" t="str">
            <v>2 C Assets</v>
          </cell>
          <cell r="E229">
            <v>5200</v>
          </cell>
          <cell r="F229" t="str">
            <v>Exchange Receivables</v>
          </cell>
        </row>
        <row r="230">
          <cell r="A230">
            <v>5222</v>
          </cell>
          <cell r="B230" t="str">
            <v>Sundry Debtors</v>
          </cell>
          <cell r="C230" t="str">
            <v>2 ASSETS</v>
          </cell>
          <cell r="D230" t="str">
            <v>2 C Assets</v>
          </cell>
          <cell r="E230">
            <v>5200</v>
          </cell>
          <cell r="F230" t="str">
            <v>Exchange Receivables</v>
          </cell>
        </row>
        <row r="231">
          <cell r="A231">
            <v>5223</v>
          </cell>
          <cell r="B231" t="str">
            <v>Payments in Advance</v>
          </cell>
          <cell r="C231" t="str">
            <v>2 ASSETS</v>
          </cell>
          <cell r="D231" t="str">
            <v>2 C Assets</v>
          </cell>
          <cell r="E231">
            <v>5200</v>
          </cell>
          <cell r="F231" t="str">
            <v>Exchange Receivables</v>
          </cell>
        </row>
        <row r="232">
          <cell r="A232">
            <v>5229</v>
          </cell>
          <cell r="B232" t="str">
            <v>Prov for Bad Debt</v>
          </cell>
          <cell r="C232" t="str">
            <v>2 ASSETS</v>
          </cell>
          <cell r="D232" t="str">
            <v>2 C Assets</v>
          </cell>
          <cell r="E232">
            <v>5200</v>
          </cell>
          <cell r="F232" t="str">
            <v>Exchange Receivables</v>
          </cell>
        </row>
        <row r="233">
          <cell r="A233">
            <v>5230</v>
          </cell>
          <cell r="B233" t="str">
            <v>Electricity</v>
          </cell>
          <cell r="C233" t="str">
            <v>2 ASSETS</v>
          </cell>
          <cell r="D233" t="str">
            <v>2 C Assets</v>
          </cell>
          <cell r="E233">
            <v>5200</v>
          </cell>
          <cell r="F233" t="str">
            <v>Exchange Receivables</v>
          </cell>
        </row>
        <row r="234">
          <cell r="A234">
            <v>5231</v>
          </cell>
          <cell r="B234" t="str">
            <v>Consumer Debtors</v>
          </cell>
          <cell r="C234" t="str">
            <v>2 ASSETS</v>
          </cell>
          <cell r="D234" t="str">
            <v>2 C Assets</v>
          </cell>
          <cell r="E234">
            <v>5200</v>
          </cell>
          <cell r="F234" t="str">
            <v>Exchange Receivables</v>
          </cell>
        </row>
        <row r="235">
          <cell r="A235">
            <v>5232</v>
          </cell>
          <cell r="B235" t="str">
            <v>Sundry Debtors</v>
          </cell>
          <cell r="C235" t="str">
            <v>2 ASSETS</v>
          </cell>
          <cell r="D235" t="str">
            <v>2 C Assets</v>
          </cell>
          <cell r="E235">
            <v>5200</v>
          </cell>
          <cell r="F235" t="str">
            <v>Exchange Receivables</v>
          </cell>
        </row>
        <row r="236">
          <cell r="A236">
            <v>5233</v>
          </cell>
          <cell r="B236" t="str">
            <v>Payments in Advance</v>
          </cell>
          <cell r="C236" t="str">
            <v>2 ASSETS</v>
          </cell>
          <cell r="D236" t="str">
            <v>2 C Assets</v>
          </cell>
          <cell r="E236">
            <v>5200</v>
          </cell>
          <cell r="F236" t="str">
            <v>Exchange Receivables</v>
          </cell>
        </row>
        <row r="237">
          <cell r="A237">
            <v>5239</v>
          </cell>
          <cell r="B237" t="str">
            <v>Prov for Bad Debt</v>
          </cell>
          <cell r="C237" t="str">
            <v>2 ASSETS</v>
          </cell>
          <cell r="D237" t="str">
            <v>2 C Assets</v>
          </cell>
          <cell r="E237">
            <v>5200</v>
          </cell>
          <cell r="F237" t="str">
            <v>Exchange Receivables</v>
          </cell>
        </row>
        <row r="238">
          <cell r="A238">
            <v>5240</v>
          </cell>
          <cell r="B238" t="str">
            <v>Water</v>
          </cell>
          <cell r="C238" t="str">
            <v>2 ASSETS</v>
          </cell>
          <cell r="D238" t="str">
            <v>2 C Assets</v>
          </cell>
          <cell r="E238">
            <v>5200</v>
          </cell>
          <cell r="F238" t="str">
            <v>Exchange Receivables</v>
          </cell>
        </row>
        <row r="239">
          <cell r="A239">
            <v>5241</v>
          </cell>
          <cell r="B239" t="str">
            <v>Consumer Debtors</v>
          </cell>
          <cell r="C239" t="str">
            <v>2 ASSETS</v>
          </cell>
          <cell r="D239" t="str">
            <v>2 C Assets</v>
          </cell>
          <cell r="E239">
            <v>5200</v>
          </cell>
          <cell r="F239" t="str">
            <v>Exchange Receivables</v>
          </cell>
        </row>
        <row r="240">
          <cell r="A240">
            <v>5242</v>
          </cell>
          <cell r="B240" t="str">
            <v>Sundry Debtors</v>
          </cell>
          <cell r="C240" t="str">
            <v>2 ASSETS</v>
          </cell>
          <cell r="D240" t="str">
            <v>2 C Assets</v>
          </cell>
          <cell r="E240">
            <v>5200</v>
          </cell>
          <cell r="F240" t="str">
            <v>Exchange Receivables</v>
          </cell>
        </row>
        <row r="241">
          <cell r="A241">
            <v>5243</v>
          </cell>
          <cell r="B241" t="str">
            <v>Payments in Advance</v>
          </cell>
          <cell r="C241" t="str">
            <v>2 ASSETS</v>
          </cell>
          <cell r="D241" t="str">
            <v>2 C Assets</v>
          </cell>
          <cell r="E241">
            <v>5200</v>
          </cell>
          <cell r="F241" t="str">
            <v>Exchange Receivables</v>
          </cell>
        </row>
        <row r="242">
          <cell r="A242">
            <v>5249</v>
          </cell>
          <cell r="B242" t="str">
            <v>Prov for Bad Debt</v>
          </cell>
          <cell r="C242" t="str">
            <v>2 ASSETS</v>
          </cell>
          <cell r="D242" t="str">
            <v>2 C Assets</v>
          </cell>
          <cell r="E242">
            <v>5200</v>
          </cell>
          <cell r="F242" t="str">
            <v>Exchange Receivables</v>
          </cell>
        </row>
        <row r="243">
          <cell r="A243">
            <v>5260</v>
          </cell>
          <cell r="B243" t="str">
            <v>Housing</v>
          </cell>
          <cell r="C243" t="str">
            <v>2 ASSETS</v>
          </cell>
          <cell r="D243" t="str">
            <v>2 C Assets</v>
          </cell>
          <cell r="E243">
            <v>5200</v>
          </cell>
          <cell r="F243" t="str">
            <v>Exchange Receivables</v>
          </cell>
        </row>
        <row r="244">
          <cell r="A244">
            <v>5261</v>
          </cell>
          <cell r="B244" t="str">
            <v>Consumer Debtors</v>
          </cell>
          <cell r="C244" t="str">
            <v>2 ASSETS</v>
          </cell>
          <cell r="D244" t="str">
            <v>2 C Assets</v>
          </cell>
          <cell r="E244">
            <v>5200</v>
          </cell>
          <cell r="F244" t="str">
            <v>Exchange Receivables</v>
          </cell>
        </row>
        <row r="245">
          <cell r="A245">
            <v>5262</v>
          </cell>
          <cell r="B245" t="str">
            <v>Sundry Debtors</v>
          </cell>
          <cell r="C245" t="str">
            <v>2 ASSETS</v>
          </cell>
          <cell r="D245" t="str">
            <v>2 C Assets</v>
          </cell>
          <cell r="E245">
            <v>5200</v>
          </cell>
          <cell r="F245" t="str">
            <v>Exchange Receivables</v>
          </cell>
        </row>
        <row r="246">
          <cell r="A246">
            <v>5263</v>
          </cell>
          <cell r="B246" t="str">
            <v>Payments in Advance</v>
          </cell>
          <cell r="C246" t="str">
            <v>2 ASSETS</v>
          </cell>
          <cell r="D246" t="str">
            <v>2 C Assets</v>
          </cell>
          <cell r="E246">
            <v>5200</v>
          </cell>
          <cell r="F246" t="str">
            <v>Exchange Receivables</v>
          </cell>
        </row>
        <row r="247">
          <cell r="A247">
            <v>5269</v>
          </cell>
          <cell r="B247" t="str">
            <v>Prov for Bad Debt</v>
          </cell>
          <cell r="C247" t="str">
            <v>2 ASSETS</v>
          </cell>
          <cell r="D247" t="str">
            <v>2 C Assets</v>
          </cell>
          <cell r="E247">
            <v>5200</v>
          </cell>
          <cell r="F247" t="str">
            <v>Exchange Receivables</v>
          </cell>
        </row>
        <row r="248">
          <cell r="A248">
            <v>5298</v>
          </cell>
          <cell r="B248" t="str">
            <v>ST Consumer Debtors</v>
          </cell>
          <cell r="C248" t="str">
            <v>2 ASSETS</v>
          </cell>
          <cell r="D248" t="str">
            <v>2 C Assets</v>
          </cell>
          <cell r="E248">
            <v>5200</v>
          </cell>
          <cell r="F248" t="str">
            <v>Exchange Receivables</v>
          </cell>
        </row>
        <row r="249">
          <cell r="A249">
            <v>5299</v>
          </cell>
          <cell r="B249">
            <v>0</v>
          </cell>
          <cell r="C249" t="str">
            <v>2 ASSETS</v>
          </cell>
          <cell r="D249" t="str">
            <v>2 C Assets</v>
          </cell>
        </row>
        <row r="250">
          <cell r="A250">
            <v>5300</v>
          </cell>
          <cell r="B250" t="str">
            <v>Non-Exchange Receive</v>
          </cell>
          <cell r="C250" t="str">
            <v>2 ASSETS</v>
          </cell>
          <cell r="D250" t="str">
            <v>2 C Assets</v>
          </cell>
          <cell r="E250">
            <v>5300</v>
          </cell>
          <cell r="F250" t="str">
            <v>Non-Exchange Receive</v>
          </cell>
        </row>
        <row r="251">
          <cell r="A251">
            <v>5310</v>
          </cell>
          <cell r="B251" t="str">
            <v>Rate &amp; General</v>
          </cell>
          <cell r="C251" t="str">
            <v>2 ASSETS</v>
          </cell>
          <cell r="D251" t="str">
            <v>2 C Assets</v>
          </cell>
          <cell r="E251">
            <v>5300</v>
          </cell>
          <cell r="F251" t="str">
            <v>Non-Exchange Receive</v>
          </cell>
        </row>
        <row r="252">
          <cell r="A252">
            <v>5311</v>
          </cell>
          <cell r="B252" t="str">
            <v>Payments in Advance</v>
          </cell>
          <cell r="C252" t="str">
            <v>2 ASSETS</v>
          </cell>
          <cell r="D252" t="str">
            <v>2 C Assets</v>
          </cell>
          <cell r="E252">
            <v>5300</v>
          </cell>
          <cell r="F252" t="str">
            <v>Non-Exchange Receive</v>
          </cell>
        </row>
        <row r="253">
          <cell r="A253">
            <v>5312</v>
          </cell>
          <cell r="B253" t="str">
            <v>Payments in Advance</v>
          </cell>
          <cell r="C253" t="str">
            <v>2 ASSETS</v>
          </cell>
          <cell r="D253" t="str">
            <v>2 C Assets</v>
          </cell>
          <cell r="E253">
            <v>5300</v>
          </cell>
          <cell r="F253" t="str">
            <v>Non-Exchange Receive</v>
          </cell>
        </row>
        <row r="254">
          <cell r="A254">
            <v>5313</v>
          </cell>
          <cell r="B254" t="str">
            <v>Sundry Debtors</v>
          </cell>
          <cell r="C254" t="str">
            <v>2 ASSETS</v>
          </cell>
          <cell r="D254" t="str">
            <v>2 C Assets</v>
          </cell>
          <cell r="E254">
            <v>5300</v>
          </cell>
          <cell r="F254" t="str">
            <v>Non-Exchange Receive</v>
          </cell>
        </row>
        <row r="255">
          <cell r="A255">
            <v>5314</v>
          </cell>
          <cell r="B255" t="str">
            <v>Gov Subs and Grants</v>
          </cell>
          <cell r="C255" t="str">
            <v>2 ASSETS</v>
          </cell>
          <cell r="D255" t="str">
            <v>2 C Assets</v>
          </cell>
          <cell r="E255">
            <v>5300</v>
          </cell>
          <cell r="F255" t="str">
            <v>Non-Exchange Receive</v>
          </cell>
        </row>
        <row r="256">
          <cell r="A256">
            <v>5319</v>
          </cell>
          <cell r="B256" t="str">
            <v>Prov for Bad Debt</v>
          </cell>
          <cell r="C256" t="str">
            <v>2 ASSETS</v>
          </cell>
          <cell r="D256" t="str">
            <v>2 C Assets</v>
          </cell>
          <cell r="E256">
            <v>5300</v>
          </cell>
          <cell r="F256" t="str">
            <v>Non-Exchange Receive</v>
          </cell>
        </row>
        <row r="257">
          <cell r="A257">
            <v>5320</v>
          </cell>
          <cell r="B257" t="str">
            <v>Sewerage</v>
          </cell>
          <cell r="C257" t="str">
            <v>2 ASSETS</v>
          </cell>
          <cell r="D257" t="str">
            <v>2 C Assets</v>
          </cell>
          <cell r="E257">
            <v>5300</v>
          </cell>
          <cell r="F257" t="str">
            <v>Non-Exchange Receive</v>
          </cell>
        </row>
        <row r="258">
          <cell r="A258">
            <v>5321</v>
          </cell>
          <cell r="B258" t="str">
            <v>Payments in Advance</v>
          </cell>
          <cell r="C258" t="str">
            <v>2 ASSETS</v>
          </cell>
          <cell r="D258" t="str">
            <v>2 C Assets</v>
          </cell>
          <cell r="E258">
            <v>5300</v>
          </cell>
          <cell r="F258" t="str">
            <v>Non-Exchange Receive</v>
          </cell>
        </row>
        <row r="259">
          <cell r="A259">
            <v>5324</v>
          </cell>
          <cell r="B259" t="str">
            <v>Gov Subs and Grants</v>
          </cell>
          <cell r="C259" t="str">
            <v>2 ASSETS</v>
          </cell>
          <cell r="D259" t="str">
            <v>2 C Assets</v>
          </cell>
          <cell r="E259">
            <v>5300</v>
          </cell>
          <cell r="F259" t="str">
            <v>Non-Exchange Receive</v>
          </cell>
        </row>
        <row r="260">
          <cell r="A260">
            <v>5330</v>
          </cell>
          <cell r="B260" t="str">
            <v>Electricity</v>
          </cell>
          <cell r="C260" t="str">
            <v>2 ASSETS</v>
          </cell>
          <cell r="D260" t="str">
            <v>2 C Assets</v>
          </cell>
          <cell r="E260">
            <v>5300</v>
          </cell>
          <cell r="F260" t="str">
            <v>Non-Exchange Receive</v>
          </cell>
        </row>
        <row r="261">
          <cell r="A261">
            <v>5331</v>
          </cell>
          <cell r="B261" t="str">
            <v>Payments in Advance</v>
          </cell>
          <cell r="C261" t="str">
            <v>2 ASSETS</v>
          </cell>
          <cell r="D261" t="str">
            <v>2 C Assets</v>
          </cell>
          <cell r="E261">
            <v>5300</v>
          </cell>
          <cell r="F261" t="str">
            <v>Non-Exchange Receive</v>
          </cell>
        </row>
        <row r="262">
          <cell r="A262">
            <v>5333</v>
          </cell>
          <cell r="B262" t="str">
            <v>Sundry Debtors</v>
          </cell>
          <cell r="C262" t="str">
            <v>2 ASSETS</v>
          </cell>
          <cell r="D262" t="str">
            <v>2 C Assets</v>
          </cell>
          <cell r="E262">
            <v>5300</v>
          </cell>
          <cell r="F262" t="str">
            <v>Non-Exchange Receive</v>
          </cell>
        </row>
        <row r="263">
          <cell r="A263">
            <v>5334</v>
          </cell>
          <cell r="B263" t="str">
            <v>Gov Subs and Grants</v>
          </cell>
          <cell r="C263" t="str">
            <v>2 ASSETS</v>
          </cell>
          <cell r="D263" t="str">
            <v>2 C Assets</v>
          </cell>
          <cell r="E263">
            <v>5300</v>
          </cell>
          <cell r="F263" t="str">
            <v>Non-Exchange Receive</v>
          </cell>
        </row>
        <row r="264">
          <cell r="A264">
            <v>5339</v>
          </cell>
          <cell r="B264" t="str">
            <v>Bad Debt Provision</v>
          </cell>
          <cell r="C264" t="str">
            <v>2 ASSETS</v>
          </cell>
          <cell r="D264" t="str">
            <v>2 C Assets</v>
          </cell>
          <cell r="E264">
            <v>5300</v>
          </cell>
          <cell r="F264" t="str">
            <v>Non-Exchange Receive</v>
          </cell>
        </row>
        <row r="265">
          <cell r="A265">
            <v>5340</v>
          </cell>
          <cell r="B265" t="str">
            <v>Water</v>
          </cell>
          <cell r="C265" t="str">
            <v>2 ASSETS</v>
          </cell>
          <cell r="D265" t="str">
            <v>2 C Assets</v>
          </cell>
          <cell r="E265">
            <v>5300</v>
          </cell>
          <cell r="F265" t="str">
            <v>Non-Exchange Receive</v>
          </cell>
        </row>
        <row r="266">
          <cell r="A266">
            <v>5341</v>
          </cell>
          <cell r="B266" t="str">
            <v>Payments In Advance</v>
          </cell>
          <cell r="C266" t="str">
            <v>2 ASSETS</v>
          </cell>
          <cell r="D266" t="str">
            <v>2 C Assets</v>
          </cell>
          <cell r="E266">
            <v>5300</v>
          </cell>
          <cell r="F266" t="str">
            <v>Non-Exchange Receive</v>
          </cell>
        </row>
        <row r="267">
          <cell r="A267">
            <v>5344</v>
          </cell>
          <cell r="B267" t="str">
            <v>Gov Subs and Grants</v>
          </cell>
          <cell r="C267" t="str">
            <v>2 ASSETS</v>
          </cell>
          <cell r="D267" t="str">
            <v>2 C Assets</v>
          </cell>
          <cell r="E267">
            <v>5300</v>
          </cell>
          <cell r="F267" t="str">
            <v>Non-Exchange Receive</v>
          </cell>
        </row>
        <row r="268">
          <cell r="A268">
            <v>5360</v>
          </cell>
          <cell r="B268" t="str">
            <v>Housing</v>
          </cell>
          <cell r="C268" t="str">
            <v>2 ASSETS</v>
          </cell>
          <cell r="D268" t="str">
            <v>2 C Assets</v>
          </cell>
          <cell r="E268">
            <v>5300</v>
          </cell>
          <cell r="F268" t="str">
            <v>Non-Exchange Receive</v>
          </cell>
        </row>
        <row r="269">
          <cell r="A269">
            <v>5361</v>
          </cell>
          <cell r="B269" t="str">
            <v>Payments in Advance</v>
          </cell>
          <cell r="C269" t="str">
            <v>2 ASSETS</v>
          </cell>
          <cell r="D269" t="str">
            <v>2 C Assets</v>
          </cell>
          <cell r="E269">
            <v>5300</v>
          </cell>
          <cell r="F269" t="str">
            <v>Non-Exchange Receive</v>
          </cell>
        </row>
        <row r="270">
          <cell r="A270">
            <v>5363</v>
          </cell>
          <cell r="B270" t="str">
            <v>Sundry Debtors</v>
          </cell>
          <cell r="C270" t="str">
            <v>2 ASSETS</v>
          </cell>
          <cell r="D270" t="str">
            <v>2 C Assets</v>
          </cell>
          <cell r="E270">
            <v>5300</v>
          </cell>
          <cell r="F270" t="str">
            <v>Non-Exchange Receive</v>
          </cell>
        </row>
        <row r="271">
          <cell r="A271">
            <v>5364</v>
          </cell>
          <cell r="B271" t="str">
            <v>Gov Subs and Grants</v>
          </cell>
          <cell r="C271" t="str">
            <v>2 ASSETS</v>
          </cell>
          <cell r="D271" t="str">
            <v>2 C Assets</v>
          </cell>
          <cell r="E271">
            <v>5300</v>
          </cell>
          <cell r="F271" t="str">
            <v>Non-Exchange Receive</v>
          </cell>
        </row>
        <row r="272">
          <cell r="A272">
            <v>5398</v>
          </cell>
          <cell r="B272" t="str">
            <v>ST Non-Exchange</v>
          </cell>
          <cell r="C272" t="str">
            <v>2 ASSETS</v>
          </cell>
          <cell r="D272" t="str">
            <v>2 C Assets</v>
          </cell>
          <cell r="E272">
            <v>5300</v>
          </cell>
          <cell r="F272" t="str">
            <v>Non-Exchange Receive</v>
          </cell>
        </row>
        <row r="273">
          <cell r="A273">
            <v>5399</v>
          </cell>
          <cell r="B273">
            <v>0</v>
          </cell>
          <cell r="C273" t="str">
            <v>2 ASSETS</v>
          </cell>
          <cell r="D273" t="str">
            <v>2 C Assets</v>
          </cell>
        </row>
        <row r="274">
          <cell r="A274">
            <v>5400</v>
          </cell>
          <cell r="B274" t="str">
            <v>Unpaid grants &amp; subs</v>
          </cell>
          <cell r="C274" t="str">
            <v>2 ASSETS</v>
          </cell>
          <cell r="D274" t="str">
            <v>2 C Assets</v>
          </cell>
          <cell r="E274">
            <v>5400</v>
          </cell>
          <cell r="F274" t="str">
            <v>Unpaid grants &amp; subs</v>
          </cell>
        </row>
        <row r="275">
          <cell r="A275">
            <v>5410</v>
          </cell>
          <cell r="B275" t="str">
            <v>Rate &amp; General</v>
          </cell>
          <cell r="C275" t="str">
            <v>2 ASSETS</v>
          </cell>
          <cell r="D275" t="str">
            <v>2 C Assets</v>
          </cell>
          <cell r="E275">
            <v>5400</v>
          </cell>
          <cell r="F275" t="str">
            <v>Unpaid grants &amp; subs</v>
          </cell>
        </row>
        <row r="276">
          <cell r="A276">
            <v>5420</v>
          </cell>
          <cell r="B276" t="str">
            <v>Sewerage</v>
          </cell>
          <cell r="C276" t="str">
            <v>2 ASSETS</v>
          </cell>
          <cell r="D276" t="str">
            <v>2 C Assets</v>
          </cell>
          <cell r="E276">
            <v>5400</v>
          </cell>
          <cell r="F276" t="str">
            <v>Unpaid grants &amp; subs</v>
          </cell>
        </row>
        <row r="277">
          <cell r="A277">
            <v>5430</v>
          </cell>
          <cell r="B277" t="str">
            <v>Electricity</v>
          </cell>
          <cell r="C277" t="str">
            <v>2 ASSETS</v>
          </cell>
          <cell r="D277" t="str">
            <v>2 C Assets</v>
          </cell>
          <cell r="E277">
            <v>5400</v>
          </cell>
          <cell r="F277" t="str">
            <v>Unpaid grants &amp; subs</v>
          </cell>
        </row>
        <row r="278">
          <cell r="A278">
            <v>5440</v>
          </cell>
          <cell r="B278" t="str">
            <v>Water</v>
          </cell>
          <cell r="C278" t="str">
            <v>2 ASSETS</v>
          </cell>
          <cell r="D278" t="str">
            <v>2 C Assets</v>
          </cell>
          <cell r="E278">
            <v>5400</v>
          </cell>
          <cell r="F278" t="str">
            <v>Unpaid grants &amp; subs</v>
          </cell>
        </row>
        <row r="279">
          <cell r="A279">
            <v>5460</v>
          </cell>
          <cell r="B279" t="str">
            <v>Housing</v>
          </cell>
          <cell r="C279" t="str">
            <v>2 ASSETS</v>
          </cell>
          <cell r="D279" t="str">
            <v>2 C Assets</v>
          </cell>
          <cell r="E279">
            <v>5400</v>
          </cell>
          <cell r="F279" t="str">
            <v>Unpaid grants &amp; subs</v>
          </cell>
        </row>
        <row r="280">
          <cell r="A280">
            <v>5498</v>
          </cell>
          <cell r="B280" t="str">
            <v>ST Unpaid Grants</v>
          </cell>
          <cell r="C280" t="str">
            <v>2 ASSETS</v>
          </cell>
          <cell r="D280" t="str">
            <v>2 C Assets</v>
          </cell>
          <cell r="E280">
            <v>5400</v>
          </cell>
          <cell r="F280" t="str">
            <v>Unpaid grants &amp; subs</v>
          </cell>
        </row>
        <row r="281">
          <cell r="A281">
            <v>5499</v>
          </cell>
          <cell r="C281" t="str">
            <v>2 ASSETS</v>
          </cell>
          <cell r="D281" t="str">
            <v>2 C Assets</v>
          </cell>
        </row>
        <row r="282">
          <cell r="A282">
            <v>5500</v>
          </cell>
          <cell r="B282" t="str">
            <v>S Term Invest Dep</v>
          </cell>
          <cell r="C282" t="str">
            <v>2 ASSETS</v>
          </cell>
          <cell r="D282" t="str">
            <v>2 C Assets</v>
          </cell>
          <cell r="E282">
            <v>5500</v>
          </cell>
          <cell r="F282" t="str">
            <v>S Term Invest Dep</v>
          </cell>
        </row>
        <row r="283">
          <cell r="A283">
            <v>5510</v>
          </cell>
          <cell r="B283" t="str">
            <v>Rate and General</v>
          </cell>
          <cell r="C283" t="str">
            <v>2 ASSETS</v>
          </cell>
          <cell r="D283" t="str">
            <v>2 C Assets</v>
          </cell>
          <cell r="E283">
            <v>5500</v>
          </cell>
          <cell r="F283" t="str">
            <v>S Term Invest Dep</v>
          </cell>
        </row>
        <row r="284">
          <cell r="A284">
            <v>5598</v>
          </cell>
          <cell r="B284" t="str">
            <v>ST S Term Inv Dep</v>
          </cell>
          <cell r="C284" t="str">
            <v>2 ASSETS</v>
          </cell>
          <cell r="D284" t="str">
            <v>2 C Assets</v>
          </cell>
          <cell r="E284">
            <v>5500</v>
          </cell>
          <cell r="F284" t="str">
            <v>S Term Invest Dep</v>
          </cell>
        </row>
        <row r="285">
          <cell r="A285">
            <v>5599</v>
          </cell>
          <cell r="B285">
            <v>0</v>
          </cell>
          <cell r="C285" t="str">
            <v>2 ASSETS</v>
          </cell>
          <cell r="D285" t="str">
            <v>2 C Assets</v>
          </cell>
        </row>
        <row r="286">
          <cell r="A286">
            <v>5600</v>
          </cell>
          <cell r="B286" t="str">
            <v>VAT</v>
          </cell>
          <cell r="C286" t="str">
            <v>2 ASSETS</v>
          </cell>
          <cell r="D286" t="str">
            <v>2 C Assets</v>
          </cell>
          <cell r="E286">
            <v>5600</v>
          </cell>
          <cell r="F286" t="str">
            <v>VAT</v>
          </cell>
        </row>
        <row r="287">
          <cell r="A287">
            <v>5698</v>
          </cell>
          <cell r="B287" t="str">
            <v>ST VAT</v>
          </cell>
          <cell r="C287" t="str">
            <v>2 ASSETS</v>
          </cell>
          <cell r="D287" t="str">
            <v>2 C Assets</v>
          </cell>
          <cell r="E287">
            <v>5600</v>
          </cell>
          <cell r="F287" t="str">
            <v>VAT</v>
          </cell>
        </row>
        <row r="288">
          <cell r="A288">
            <v>5699</v>
          </cell>
          <cell r="B288">
            <v>0</v>
          </cell>
          <cell r="C288" t="str">
            <v>2 ASSETS</v>
          </cell>
          <cell r="D288" t="str">
            <v>2 C Assets</v>
          </cell>
        </row>
        <row r="289">
          <cell r="A289">
            <v>5700</v>
          </cell>
          <cell r="B289" t="str">
            <v>Oper Lease Asset</v>
          </cell>
          <cell r="C289" t="str">
            <v>2 ASSETS</v>
          </cell>
          <cell r="D289" t="str">
            <v>2 C Assets</v>
          </cell>
          <cell r="E289">
            <v>5700</v>
          </cell>
          <cell r="F289" t="str">
            <v>Oper Lease Asset</v>
          </cell>
        </row>
        <row r="290">
          <cell r="A290">
            <v>5710</v>
          </cell>
          <cell r="B290" t="str">
            <v>Rates and General</v>
          </cell>
          <cell r="C290" t="str">
            <v>2 ASSETS</v>
          </cell>
          <cell r="D290" t="str">
            <v>2 C Assets</v>
          </cell>
          <cell r="E290">
            <v>5700</v>
          </cell>
          <cell r="F290" t="str">
            <v>Oper Lease Asset</v>
          </cell>
        </row>
        <row r="291">
          <cell r="A291">
            <v>5798</v>
          </cell>
          <cell r="B291" t="str">
            <v>ST Oper Lease Asset</v>
          </cell>
          <cell r="C291" t="str">
            <v>2 ASSETS</v>
          </cell>
          <cell r="D291" t="str">
            <v>2 C Assets</v>
          </cell>
          <cell r="E291">
            <v>5700</v>
          </cell>
          <cell r="F291" t="str">
            <v>Oper Lease Asset</v>
          </cell>
        </row>
        <row r="292">
          <cell r="A292">
            <v>5799</v>
          </cell>
          <cell r="B292">
            <v>0</v>
          </cell>
          <cell r="C292" t="str">
            <v>2 ASSETS</v>
          </cell>
          <cell r="D292" t="str">
            <v>2 C Assets</v>
          </cell>
        </row>
        <row r="293">
          <cell r="A293">
            <v>5800</v>
          </cell>
          <cell r="B293" t="str">
            <v>Bank Balances &amp; Cash</v>
          </cell>
          <cell r="C293" t="str">
            <v>2 ASSETS</v>
          </cell>
          <cell r="D293" t="str">
            <v>2 C Assets</v>
          </cell>
          <cell r="E293">
            <v>5800</v>
          </cell>
          <cell r="F293" t="str">
            <v>Bank Balances &amp; Cash</v>
          </cell>
        </row>
        <row r="294">
          <cell r="A294">
            <v>5801</v>
          </cell>
          <cell r="B294" t="str">
            <v>Wages Cash Control</v>
          </cell>
          <cell r="C294" t="str">
            <v>2 ASSETS</v>
          </cell>
          <cell r="D294" t="str">
            <v>2 C Assets</v>
          </cell>
          <cell r="E294">
            <v>5800</v>
          </cell>
          <cell r="F294" t="str">
            <v>Bank Balances &amp; Cash</v>
          </cell>
        </row>
        <row r="295">
          <cell r="A295">
            <v>5802</v>
          </cell>
          <cell r="B295" t="str">
            <v>Cash Control</v>
          </cell>
          <cell r="C295" t="str">
            <v>2 ASSETS</v>
          </cell>
          <cell r="D295" t="str">
            <v>2 C Assets</v>
          </cell>
          <cell r="E295">
            <v>5800</v>
          </cell>
          <cell r="F295" t="str">
            <v>Bank Balances &amp; Cash</v>
          </cell>
        </row>
        <row r="296">
          <cell r="A296">
            <v>5803</v>
          </cell>
          <cell r="B296" t="str">
            <v>Petty Cash</v>
          </cell>
          <cell r="C296" t="str">
            <v>2 ASSETS</v>
          </cell>
          <cell r="D296" t="str">
            <v>2 C Assets</v>
          </cell>
          <cell r="E296">
            <v>5800</v>
          </cell>
          <cell r="F296" t="str">
            <v>Bank Balances &amp; Cash</v>
          </cell>
        </row>
        <row r="297">
          <cell r="A297">
            <v>5898</v>
          </cell>
          <cell r="B297" t="str">
            <v>ST Bank And Cash</v>
          </cell>
          <cell r="C297" t="str">
            <v>2 ASSETS</v>
          </cell>
          <cell r="D297" t="str">
            <v>2 C Assets</v>
          </cell>
          <cell r="E297">
            <v>5800</v>
          </cell>
          <cell r="F297" t="str">
            <v>Bank Balances &amp; Cash</v>
          </cell>
        </row>
        <row r="298">
          <cell r="A298">
            <v>5899</v>
          </cell>
          <cell r="B298">
            <v>0</v>
          </cell>
          <cell r="C298" t="str">
            <v>2 ASSETS</v>
          </cell>
          <cell r="D298" t="str">
            <v>2 C Assets</v>
          </cell>
        </row>
        <row r="299">
          <cell r="A299">
            <v>9000</v>
          </cell>
          <cell r="B299" t="str">
            <v>Total Assets</v>
          </cell>
          <cell r="C299" t="str">
            <v>2 ASSETS</v>
          </cell>
          <cell r="D299" t="str">
            <v>2 C Assets</v>
          </cell>
        </row>
        <row r="300">
          <cell r="A300">
            <v>9500</v>
          </cell>
          <cell r="C300" t="str">
            <v>2 ASSETS</v>
          </cell>
          <cell r="D300" t="str">
            <v>2 C Assets</v>
          </cell>
        </row>
        <row r="301">
          <cell r="A301">
            <v>9999</v>
          </cell>
          <cell r="B301" t="str">
            <v>Used by Reports Only</v>
          </cell>
          <cell r="C301" t="str">
            <v>2 ASSETS</v>
          </cell>
          <cell r="D301" t="str">
            <v>2 C Assets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ournals"/>
      <sheetName val="Main Ledger 2003"/>
      <sheetName val="Balansstaat"/>
      <sheetName val="Cashflow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93">
          <cell r="B93" t="str">
            <v>Choose name from list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</sheetNames>
    <sheetDataSet>
      <sheetData sheetId="2">
        <row r="135">
          <cell r="B135" t="str">
            <v>Supporting Table SA23 Salaries, allowances &amp; benefits (political office bearers/councillors/senior managers)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2">
        <row r="146">
          <cell r="B146" t="str">
            <v>Supporting Table SA34c Consolidated repairs and maintenance by asset class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D1-Sum"/>
      <sheetName val="D2-FinPerf"/>
      <sheetName val="D3-Capex"/>
      <sheetName val="D4-FinPos"/>
      <sheetName val="D5-CFlow"/>
      <sheetName val="SD1"/>
      <sheetName val="SD2"/>
      <sheetName val="SD3"/>
      <sheetName val="SD4"/>
      <sheetName val="SD5"/>
      <sheetName val="SD6"/>
      <sheetName val="SD7a"/>
      <sheetName val="SD7b"/>
      <sheetName val="SD7c"/>
      <sheetName val="SD7d"/>
      <sheetName val="SD7e"/>
      <sheetName val="SD8"/>
      <sheetName val="SD9"/>
      <sheetName val="SD10"/>
      <sheetName val="SD11"/>
    </sheetNames>
    <sheetDataSet>
      <sheetData sheetId="2">
        <row r="83">
          <cell r="B83" t="str">
            <v>CENTLEC (SoC)LTD - Table D3 Capital Budget by asset class and funding</v>
          </cell>
        </row>
        <row r="88">
          <cell r="B88" t="str">
            <v>CENTLEC (SoC)LTD - Supporting Table SD3 Budgeted Investment Portfolio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</sheetNames>
    <sheetDataSet>
      <sheetData sheetId="1">
        <row r="11">
          <cell r="X11" t="str">
            <v>M06 December</v>
          </cell>
        </row>
      </sheetData>
      <sheetData sheetId="2">
        <row r="46">
          <cell r="B46" t="str">
            <v>Monthly actual</v>
          </cell>
        </row>
        <row r="47">
          <cell r="B47" t="str">
            <v>YearTD actual</v>
          </cell>
        </row>
        <row r="48">
          <cell r="B48" t="str">
            <v>YearTD budget</v>
          </cell>
        </row>
        <row r="49">
          <cell r="B49" t="str">
            <v>YTD variance</v>
          </cell>
        </row>
        <row r="80">
          <cell r="B80" t="str">
            <v>Centlec (Soc) Ltd - Table F2 Monthly Budget Statement - Financial Performance (revenue and expenditure)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F1-Sum"/>
      <sheetName val="F2-FinPerf"/>
      <sheetName val="F3-Capex"/>
      <sheetName val="F4-FinPos"/>
      <sheetName val="F5-CFlow"/>
      <sheetName val="SF1"/>
      <sheetName val="SF2"/>
      <sheetName val="SF3"/>
      <sheetName val="SF4"/>
      <sheetName val="SF5"/>
      <sheetName val="SF6"/>
      <sheetName val="SF7"/>
      <sheetName val="SF8a"/>
      <sheetName val="SF8b"/>
      <sheetName val="SF8c"/>
      <sheetName val="SF8d"/>
      <sheetName val="SF8e"/>
    </sheetNames>
    <sheetDataSet>
      <sheetData sheetId="2">
        <row r="86">
          <cell r="B86" t="str">
            <v>Centlec - Supporting Table F3 Entity Aged debtors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  <sheetName val="Sheet1"/>
    </sheetNames>
    <sheetDataSet>
      <sheetData sheetId="2">
        <row r="2">
          <cell r="B2" t="str">
            <v>2009/10</v>
          </cell>
        </row>
        <row r="3">
          <cell r="B3" t="str">
            <v>2008/9</v>
          </cell>
        </row>
        <row r="4">
          <cell r="B4" t="str">
            <v>2007/8</v>
          </cell>
        </row>
        <row r="5">
          <cell r="B5" t="str">
            <v>Current Year 2010/11</v>
          </cell>
        </row>
        <row r="7">
          <cell r="B7" t="str">
            <v>2011/12 Medium Term Revenue &amp; Expenditure Framework</v>
          </cell>
        </row>
        <row r="9">
          <cell r="B9" t="str">
            <v>Audited 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2011/12</v>
          </cell>
        </row>
        <row r="16">
          <cell r="B16" t="str">
            <v>Budget Year +1 2012/13</v>
          </cell>
        </row>
        <row r="17">
          <cell r="B17" t="str">
            <v>Budget Year +2 2013/14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93">
          <cell r="B93" t="str">
            <v>Choose name from list</v>
          </cell>
        </row>
        <row r="104">
          <cell r="B104" t="str">
            <v>Table A5 Budgeted Capital Expenditure by vote, standard classification and funding</v>
          </cell>
        </row>
        <row r="148">
          <cell r="B148" t="str">
            <v>Supporting Table SA36 Detailed capital budget</v>
          </cell>
        </row>
      </sheetData>
      <sheetData sheetId="4">
        <row r="2">
          <cell r="A2" t="str">
            <v>Vote1 - Example 1</v>
          </cell>
        </row>
        <row r="3">
          <cell r="A3" t="str">
            <v>Vote2 - Example 2</v>
          </cell>
          <cell r="B3" t="str">
            <v>Subvote example 1</v>
          </cell>
        </row>
        <row r="4">
          <cell r="A4" t="str">
            <v>Vote3 - Example 3</v>
          </cell>
          <cell r="B4" t="str">
            <v>Subvote example 2</v>
          </cell>
        </row>
        <row r="5">
          <cell r="A5" t="str">
            <v>Vote4 - Example 4</v>
          </cell>
          <cell r="B5" t="str">
            <v>Subvote example 3</v>
          </cell>
        </row>
        <row r="6">
          <cell r="A6" t="str">
            <v>Vote5 - Example 5</v>
          </cell>
          <cell r="B6" t="str">
            <v>Subvote example 4</v>
          </cell>
        </row>
        <row r="7">
          <cell r="A7" t="str">
            <v>Vote6 - Example 6</v>
          </cell>
          <cell r="B7" t="str">
            <v>Subvote example 5</v>
          </cell>
        </row>
        <row r="8">
          <cell r="A8" t="str">
            <v>Vote7 - Example 7</v>
          </cell>
          <cell r="B8" t="str">
            <v>Subvote example 6</v>
          </cell>
        </row>
        <row r="9">
          <cell r="A9" t="str">
            <v>Vote8 - Example 8</v>
          </cell>
          <cell r="B9" t="str">
            <v>Subvote example 7</v>
          </cell>
        </row>
        <row r="10">
          <cell r="A10" t="str">
            <v>Vote9 - Example 9</v>
          </cell>
          <cell r="B10" t="str">
            <v>Subvote example 8</v>
          </cell>
        </row>
        <row r="11">
          <cell r="A11" t="str">
            <v>Vote10 - Example 10</v>
          </cell>
          <cell r="B11" t="str">
            <v>Subvote example 9</v>
          </cell>
        </row>
        <row r="12">
          <cell r="A12" t="str">
            <v>Vote11 - Example 11</v>
          </cell>
          <cell r="B12" t="str">
            <v>Subvote example 10</v>
          </cell>
        </row>
        <row r="13">
          <cell r="A13" t="str">
            <v>Vote12 - Example 12</v>
          </cell>
        </row>
        <row r="14">
          <cell r="A14" t="str">
            <v>Vote13 - Example 13</v>
          </cell>
          <cell r="B14" t="str">
            <v>Subvote example 1</v>
          </cell>
        </row>
        <row r="15">
          <cell r="A15" t="str">
            <v>Vote14 - Example 14</v>
          </cell>
          <cell r="B15" t="str">
            <v>Subvote example 2</v>
          </cell>
        </row>
        <row r="16">
          <cell r="A16" t="str">
            <v>Vote15 - Example 15</v>
          </cell>
          <cell r="B16" t="str">
            <v>Subvote example 3</v>
          </cell>
        </row>
        <row r="17">
          <cell r="B17" t="str">
            <v>Subvote example 4</v>
          </cell>
        </row>
        <row r="18">
          <cell r="B18" t="str">
            <v>Subvote example 5</v>
          </cell>
        </row>
        <row r="19">
          <cell r="B19" t="str">
            <v>Subvote example 6</v>
          </cell>
        </row>
        <row r="20">
          <cell r="B20" t="str">
            <v>Subvote example 7</v>
          </cell>
        </row>
        <row r="21">
          <cell r="B21" t="str">
            <v>Subvote example 8</v>
          </cell>
        </row>
        <row r="22">
          <cell r="B22" t="str">
            <v>Subvote example 9</v>
          </cell>
        </row>
        <row r="23">
          <cell r="B23" t="str">
            <v>Subvote example 10</v>
          </cell>
        </row>
        <row r="25">
          <cell r="B25" t="str">
            <v>Subvote example 1</v>
          </cell>
        </row>
        <row r="26">
          <cell r="B26" t="str">
            <v>Subvote example 2</v>
          </cell>
        </row>
        <row r="27">
          <cell r="B27" t="str">
            <v>Subvote example 3</v>
          </cell>
        </row>
        <row r="28">
          <cell r="B28" t="str">
            <v>Subvote example 4</v>
          </cell>
        </row>
        <row r="29">
          <cell r="B29" t="str">
            <v>Subvote example 5</v>
          </cell>
        </row>
        <row r="30">
          <cell r="B30" t="str">
            <v>Subvote example 6</v>
          </cell>
        </row>
        <row r="31">
          <cell r="B31" t="str">
            <v>Subvote example 7</v>
          </cell>
        </row>
        <row r="32">
          <cell r="B32" t="str">
            <v>Subvote example 8</v>
          </cell>
        </row>
        <row r="33">
          <cell r="B33" t="str">
            <v>Subvote example 9</v>
          </cell>
        </row>
        <row r="34">
          <cell r="B34" t="str">
            <v>Subvote example 10</v>
          </cell>
        </row>
        <row r="36">
          <cell r="B36" t="str">
            <v>Subvote example 1</v>
          </cell>
        </row>
        <row r="37">
          <cell r="B37" t="str">
            <v>Subvote example 2</v>
          </cell>
        </row>
        <row r="38">
          <cell r="B38" t="str">
            <v>Subvote example 3</v>
          </cell>
        </row>
        <row r="39">
          <cell r="B39" t="str">
            <v>Subvote example 4</v>
          </cell>
        </row>
        <row r="40">
          <cell r="B40" t="str">
            <v>Subvote example 5</v>
          </cell>
        </row>
        <row r="41">
          <cell r="B41" t="str">
            <v>Subvote example 6</v>
          </cell>
        </row>
        <row r="42">
          <cell r="B42" t="str">
            <v>Subvote example 7</v>
          </cell>
        </row>
        <row r="43">
          <cell r="B43" t="str">
            <v>Subvote example 8</v>
          </cell>
        </row>
        <row r="44">
          <cell r="B44" t="str">
            <v>Subvote example 9</v>
          </cell>
        </row>
        <row r="45">
          <cell r="B45" t="str">
            <v>Subvote example 10</v>
          </cell>
        </row>
        <row r="47">
          <cell r="B47" t="str">
            <v>Subvote example 1</v>
          </cell>
        </row>
        <row r="48">
          <cell r="B48" t="str">
            <v>Subvote example 2</v>
          </cell>
        </row>
        <row r="49">
          <cell r="B49" t="str">
            <v>Subvote example 3</v>
          </cell>
        </row>
        <row r="50">
          <cell r="B50" t="str">
            <v>Subvote example 4</v>
          </cell>
        </row>
        <row r="51">
          <cell r="B51" t="str">
            <v>Subvote example 5</v>
          </cell>
        </row>
        <row r="52">
          <cell r="B52" t="str">
            <v>Subvote example 6</v>
          </cell>
        </row>
        <row r="53">
          <cell r="B53" t="str">
            <v>Subvote example 7</v>
          </cell>
        </row>
        <row r="54">
          <cell r="B54" t="str">
            <v>Subvote example 8</v>
          </cell>
        </row>
        <row r="55">
          <cell r="B55" t="str">
            <v>Subvote example 9</v>
          </cell>
        </row>
        <row r="56">
          <cell r="B56" t="str">
            <v>Subvote example 10</v>
          </cell>
        </row>
        <row r="58">
          <cell r="B58" t="str">
            <v>Subvote example 1</v>
          </cell>
        </row>
        <row r="59">
          <cell r="B59" t="str">
            <v>Subvote example 2</v>
          </cell>
        </row>
        <row r="60">
          <cell r="B60" t="str">
            <v>Subvote example 3</v>
          </cell>
        </row>
        <row r="61">
          <cell r="B61" t="str">
            <v>Subvote example 4</v>
          </cell>
        </row>
        <row r="62">
          <cell r="B62" t="str">
            <v>Subvote example 5</v>
          </cell>
        </row>
        <row r="63">
          <cell r="B63" t="str">
            <v>Subvote example 6</v>
          </cell>
        </row>
        <row r="64">
          <cell r="B64" t="str">
            <v>Subvote example 7</v>
          </cell>
        </row>
        <row r="65">
          <cell r="B65" t="str">
            <v>Subvote example 8</v>
          </cell>
        </row>
        <row r="66">
          <cell r="B66" t="str">
            <v>Subvote example 9</v>
          </cell>
        </row>
        <row r="67">
          <cell r="B67" t="str">
            <v>Subvote example 10</v>
          </cell>
        </row>
        <row r="69">
          <cell r="B69" t="str">
            <v>Subvote example 1</v>
          </cell>
        </row>
        <row r="70">
          <cell r="B70" t="str">
            <v>Subvote example 2</v>
          </cell>
        </row>
        <row r="71">
          <cell r="B71" t="str">
            <v>Subvote example 3</v>
          </cell>
        </row>
        <row r="72">
          <cell r="B72" t="str">
            <v>Subvote example 4</v>
          </cell>
        </row>
        <row r="73">
          <cell r="B73" t="str">
            <v>Subvote example 5</v>
          </cell>
        </row>
        <row r="74">
          <cell r="B74" t="str">
            <v>Subvote example 6</v>
          </cell>
        </row>
        <row r="75">
          <cell r="B75" t="str">
            <v>Subvote example 7</v>
          </cell>
        </row>
        <row r="76">
          <cell r="B76" t="str">
            <v>Subvote example 8</v>
          </cell>
        </row>
        <row r="77">
          <cell r="B77" t="str">
            <v>Subvote example 9</v>
          </cell>
        </row>
        <row r="78">
          <cell r="B78" t="str">
            <v>Subvote example 10</v>
          </cell>
        </row>
        <row r="80">
          <cell r="B80" t="str">
            <v>Subvote example 1</v>
          </cell>
        </row>
        <row r="81">
          <cell r="B81" t="str">
            <v>Subvote example 2</v>
          </cell>
        </row>
        <row r="82">
          <cell r="B82" t="str">
            <v>Subvote example 3</v>
          </cell>
        </row>
        <row r="83">
          <cell r="B83" t="str">
            <v>Subvote example 4</v>
          </cell>
        </row>
        <row r="84">
          <cell r="B84" t="str">
            <v>Subvote example 5</v>
          </cell>
        </row>
        <row r="85">
          <cell r="B85" t="str">
            <v>Subvote example 6</v>
          </cell>
        </row>
        <row r="86">
          <cell r="B86" t="str">
            <v>Subvote example 7</v>
          </cell>
        </row>
        <row r="87">
          <cell r="B87" t="str">
            <v>Subvote example 8</v>
          </cell>
        </row>
        <row r="88">
          <cell r="B88" t="str">
            <v>Subvote example 9</v>
          </cell>
        </row>
        <row r="89">
          <cell r="B89" t="str">
            <v>Subvote example 10</v>
          </cell>
        </row>
        <row r="91">
          <cell r="B91" t="str">
            <v>Subvote example 1</v>
          </cell>
        </row>
        <row r="92">
          <cell r="B92" t="str">
            <v>Subvote example 2</v>
          </cell>
        </row>
        <row r="93">
          <cell r="B93" t="str">
            <v>Subvote example 3</v>
          </cell>
        </row>
        <row r="94">
          <cell r="B94" t="str">
            <v>Subvote example 4</v>
          </cell>
        </row>
        <row r="95">
          <cell r="B95" t="str">
            <v>Subvote example 5</v>
          </cell>
        </row>
        <row r="96">
          <cell r="B96" t="str">
            <v>Subvote example 6</v>
          </cell>
        </row>
        <row r="97">
          <cell r="B97" t="str">
            <v>Subvote example 7</v>
          </cell>
        </row>
        <row r="98">
          <cell r="B98" t="str">
            <v>Subvote example 8</v>
          </cell>
        </row>
        <row r="99">
          <cell r="B99" t="str">
            <v>Subvote example 9</v>
          </cell>
        </row>
        <row r="100">
          <cell r="B100" t="str">
            <v>Subvote example 10</v>
          </cell>
        </row>
        <row r="102">
          <cell r="B102" t="str">
            <v>Subvote example 1</v>
          </cell>
        </row>
        <row r="103">
          <cell r="B103" t="str">
            <v>Subvote example 2</v>
          </cell>
        </row>
        <row r="104">
          <cell r="B104" t="str">
            <v>Subvote example 3</v>
          </cell>
        </row>
        <row r="105">
          <cell r="B105" t="str">
            <v>Subvote example 4</v>
          </cell>
        </row>
        <row r="106">
          <cell r="B106" t="str">
            <v>Subvote example 5</v>
          </cell>
        </row>
        <row r="107">
          <cell r="B107" t="str">
            <v>Subvote example 6</v>
          </cell>
        </row>
        <row r="108">
          <cell r="B108" t="str">
            <v>Subvote example 7</v>
          </cell>
        </row>
        <row r="109">
          <cell r="B109" t="str">
            <v>Subvote example 8</v>
          </cell>
        </row>
        <row r="110">
          <cell r="B110" t="str">
            <v>Subvote example 9</v>
          </cell>
        </row>
        <row r="111">
          <cell r="B111" t="str">
            <v>Subvote example 10</v>
          </cell>
        </row>
        <row r="113">
          <cell r="B113" t="str">
            <v>Subvote example 1</v>
          </cell>
        </row>
        <row r="114">
          <cell r="B114" t="str">
            <v>Subvote example 2</v>
          </cell>
        </row>
        <row r="115">
          <cell r="B115" t="str">
            <v>Subvote example 3</v>
          </cell>
        </row>
        <row r="116">
          <cell r="B116" t="str">
            <v>Subvote example 4</v>
          </cell>
        </row>
        <row r="117">
          <cell r="B117" t="str">
            <v>Subvote example 5</v>
          </cell>
        </row>
        <row r="118">
          <cell r="B118" t="str">
            <v>Subvote example 6</v>
          </cell>
        </row>
        <row r="119">
          <cell r="B119" t="str">
            <v>Subvote example 7</v>
          </cell>
        </row>
        <row r="120">
          <cell r="B120" t="str">
            <v>Subvote example 8</v>
          </cell>
        </row>
        <row r="121">
          <cell r="B121" t="str">
            <v>Subvote example 9</v>
          </cell>
        </row>
        <row r="122">
          <cell r="B122" t="str">
            <v>Subvote example 10</v>
          </cell>
        </row>
        <row r="124">
          <cell r="B124" t="str">
            <v>Subvote example 1</v>
          </cell>
        </row>
        <row r="125">
          <cell r="B125" t="str">
            <v>Subvote example 2</v>
          </cell>
        </row>
        <row r="126">
          <cell r="B126" t="str">
            <v>Subvote example 3</v>
          </cell>
        </row>
        <row r="127">
          <cell r="B127" t="str">
            <v>Subvote example 4</v>
          </cell>
        </row>
        <row r="128">
          <cell r="B128" t="str">
            <v>Subvote example 5</v>
          </cell>
        </row>
        <row r="129">
          <cell r="B129" t="str">
            <v>Subvote example 6</v>
          </cell>
        </row>
        <row r="130">
          <cell r="B130" t="str">
            <v>Subvote example 7</v>
          </cell>
        </row>
        <row r="131">
          <cell r="B131" t="str">
            <v>Subvote example 8</v>
          </cell>
        </row>
        <row r="132">
          <cell r="B132" t="str">
            <v>Subvote example 9</v>
          </cell>
        </row>
        <row r="133">
          <cell r="B133" t="str">
            <v>Subvote example 10</v>
          </cell>
        </row>
        <row r="135">
          <cell r="B135" t="str">
            <v>Subvote example 1</v>
          </cell>
        </row>
        <row r="136">
          <cell r="B136" t="str">
            <v>Subvote example 2</v>
          </cell>
        </row>
        <row r="137">
          <cell r="B137" t="str">
            <v>Subvote example 3</v>
          </cell>
        </row>
        <row r="138">
          <cell r="B138" t="str">
            <v>Subvote example 4</v>
          </cell>
        </row>
        <row r="139">
          <cell r="B139" t="str">
            <v>Subvote example 5</v>
          </cell>
        </row>
        <row r="140">
          <cell r="B140" t="str">
            <v>Subvote example 6</v>
          </cell>
        </row>
        <row r="141">
          <cell r="B141" t="str">
            <v>Subvote example 7</v>
          </cell>
        </row>
        <row r="142">
          <cell r="B142" t="str">
            <v>Subvote example 8</v>
          </cell>
        </row>
        <row r="143">
          <cell r="B143" t="str">
            <v>Subvote example 9</v>
          </cell>
        </row>
        <row r="144">
          <cell r="B144" t="str">
            <v>Subvote example 10</v>
          </cell>
        </row>
        <row r="146">
          <cell r="B146" t="str">
            <v>Subvote example 1</v>
          </cell>
        </row>
        <row r="147">
          <cell r="B147" t="str">
            <v>Subvote example 2</v>
          </cell>
        </row>
        <row r="148">
          <cell r="B148" t="str">
            <v>Subvote example 3</v>
          </cell>
        </row>
        <row r="149">
          <cell r="B149" t="str">
            <v>Subvote example 4</v>
          </cell>
        </row>
        <row r="150">
          <cell r="B150" t="str">
            <v>Subvote example 5</v>
          </cell>
        </row>
        <row r="151">
          <cell r="B151" t="str">
            <v>Subvote example 6</v>
          </cell>
        </row>
        <row r="152">
          <cell r="B152" t="str">
            <v>Subvote example 7</v>
          </cell>
        </row>
        <row r="153">
          <cell r="B153" t="str">
            <v>Subvote example 8</v>
          </cell>
        </row>
        <row r="154">
          <cell r="B154" t="str">
            <v>Subvote example 9</v>
          </cell>
        </row>
        <row r="155">
          <cell r="B155" t="str">
            <v>Subvote example 10</v>
          </cell>
        </row>
        <row r="157">
          <cell r="B157" t="str">
            <v>Subvote example 1</v>
          </cell>
        </row>
        <row r="158">
          <cell r="B158" t="str">
            <v>Subvote example 2</v>
          </cell>
        </row>
        <row r="159">
          <cell r="B159" t="str">
            <v>Subvote example 3</v>
          </cell>
        </row>
        <row r="160">
          <cell r="B160" t="str">
            <v>Subvote example 4</v>
          </cell>
        </row>
        <row r="161">
          <cell r="B161" t="str">
            <v>Subvote example 5</v>
          </cell>
        </row>
        <row r="162">
          <cell r="B162" t="str">
            <v>Subvote example 6</v>
          </cell>
        </row>
        <row r="163">
          <cell r="B163" t="str">
            <v>Subvote example 7</v>
          </cell>
        </row>
        <row r="164">
          <cell r="B164" t="str">
            <v>Subvote example 8</v>
          </cell>
        </row>
        <row r="165">
          <cell r="B165" t="str">
            <v>Subvote example 9</v>
          </cell>
        </row>
        <row r="166">
          <cell r="B166" t="str">
            <v>Subvote example 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54">
          <cell r="B54" t="str">
            <v>Previous target year to complete</v>
          </cell>
        </row>
        <row r="151">
          <cell r="B151" t="str">
            <v>Supporting Table SA37 Consolidated projects delayed from previous financial year/s</v>
          </cell>
        </row>
      </sheetData>
      <sheetData sheetId="3">
        <row r="16">
          <cell r="Z16" t="str">
            <v>Infrastructure - Road transport</v>
          </cell>
          <cell r="AA16" t="str">
            <v>Roads, Pavements &amp; Bridges</v>
          </cell>
        </row>
        <row r="17">
          <cell r="Z17" t="str">
            <v>Infrastructure - Electricity</v>
          </cell>
          <cell r="AA17" t="str">
            <v>Storm water</v>
          </cell>
        </row>
        <row r="18">
          <cell r="Z18" t="str">
            <v>Infrastructure - Water</v>
          </cell>
          <cell r="AA18" t="str">
            <v>Generation</v>
          </cell>
        </row>
        <row r="19">
          <cell r="Z19" t="str">
            <v>Infrastructure - Sanitation</v>
          </cell>
          <cell r="AA19" t="str">
            <v>Transmission &amp; Reticulation</v>
          </cell>
        </row>
        <row r="20">
          <cell r="Z20" t="str">
            <v>Infrastructure - Other</v>
          </cell>
          <cell r="AA20" t="str">
            <v>Street Lighting</v>
          </cell>
        </row>
        <row r="21">
          <cell r="Z21" t="str">
            <v>Community</v>
          </cell>
          <cell r="AA21" t="str">
            <v>Dams &amp; Reservoirs</v>
          </cell>
        </row>
        <row r="22">
          <cell r="Z22" t="str">
            <v>Heritage Assets</v>
          </cell>
          <cell r="AA22" t="str">
            <v>Water purification</v>
          </cell>
        </row>
        <row r="23">
          <cell r="Z23" t="str">
            <v>Investment Properties</v>
          </cell>
          <cell r="AA23" t="str">
            <v>Reticulation</v>
          </cell>
        </row>
        <row r="24"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List"/>
      <sheetName val="Cap Asset Guideline"/>
      <sheetName val="Mapping List CAG"/>
      <sheetName val="Annex A Repairs &amp; Maint"/>
      <sheetName val="Annex B Operating Leases"/>
      <sheetName val="An D BS NCS PPE"/>
      <sheetName val="Classes PPE extracted"/>
    </sheetNames>
    <sheetDataSet>
      <sheetData sheetId="2">
        <row r="3">
          <cell r="D3" t="str">
            <v>Asset Management Guide</v>
          </cell>
        </row>
        <row r="4">
          <cell r="D4" t="str">
            <v>Labels and description not clear to map account</v>
          </cell>
        </row>
        <row r="5">
          <cell r="D5" t="str">
            <v>Reconsider/determine the correct classification</v>
          </cell>
        </row>
        <row r="6">
          <cell r="D6" t="str">
            <v>Ignored cost price, accummuldated depreciation, disposal or purpose of the account and used the class of PPE for mapping purpose</v>
          </cell>
        </row>
        <row r="7">
          <cell r="D7" t="str">
            <v>Guideline is more specific regarding the description</v>
          </cell>
        </row>
        <row r="8">
          <cell r="D8" t="str">
            <v>Not provided for in the guideline</v>
          </cell>
        </row>
        <row r="9">
          <cell r="D9" t="str">
            <v>Group - N/a</v>
          </cell>
        </row>
        <row r="10">
          <cell r="D10" t="str">
            <v>[Land] Developed land </v>
          </cell>
        </row>
        <row r="11">
          <cell r="D11" t="str">
            <v>[Land] Undeveloped land </v>
          </cell>
        </row>
        <row r="12">
          <cell r="D12" t="str">
            <v>Group - N/a</v>
          </cell>
        </row>
        <row r="13">
          <cell r="D13" t="str">
            <v>Group - N/a</v>
          </cell>
        </row>
        <row r="14">
          <cell r="D14" t="str">
            <v>[Building / Dwellings] Caravans </v>
          </cell>
        </row>
        <row r="15">
          <cell r="D15" t="str">
            <v>[Building / Dwellings] Children’s homes </v>
          </cell>
        </row>
        <row r="16">
          <cell r="D16" t="str">
            <v>[Building / Dwellings] Foreign mission dwellings </v>
          </cell>
        </row>
        <row r="17">
          <cell r="D17" t="str">
            <v>[Building / Dwellings] Homes for the aged </v>
          </cell>
        </row>
        <row r="18">
          <cell r="D18" t="str">
            <v>[Building / Dwellings] Hostels </v>
          </cell>
        </row>
        <row r="19">
          <cell r="D19" t="str">
            <v>[Building / Dwellings] Military personnel dwellings </v>
          </cell>
        </row>
        <row r="20">
          <cell r="D20" t="str">
            <v>[Building / Dwellings] Mobile homes </v>
          </cell>
        </row>
        <row r="21">
          <cell r="D21" t="str">
            <v>[Building / Dwellings] Places of safety (children) </v>
          </cell>
        </row>
        <row r="22">
          <cell r="D22" t="str">
            <v>[Building / Dwellings] Prisons and rehabilitation facilities </v>
          </cell>
        </row>
        <row r="23">
          <cell r="D23" t="str">
            <v>[Building / Dwellings] Residences (presidential, embassies) </v>
          </cell>
        </row>
        <row r="24">
          <cell r="D24" t="str">
            <v>[Building / Dwellings] Residences (personnel) include garages and parking </v>
          </cell>
        </row>
        <row r="25">
          <cell r="D25" t="str">
            <v>[Building / Dwellings] Secure care centres </v>
          </cell>
        </row>
        <row r="26">
          <cell r="D26" t="str">
            <v>Group - N/a</v>
          </cell>
        </row>
        <row r="27">
          <cell r="D27" t="str">
            <v>[Building / Non Residential Dwellings] Airport and associated buildings (control towers, transfer halls, parking, hangars and warehousing)</v>
          </cell>
        </row>
        <row r="28">
          <cell r="D28" t="str">
            <v>[Building / Non Residential Dwellings] Border and custom control points </v>
          </cell>
        </row>
        <row r="29">
          <cell r="D29" t="str">
            <v>[Building / Non Residential Dwellings] Bus terminals </v>
          </cell>
        </row>
        <row r="30">
          <cell r="D30" t="str">
            <v>[Building / Non Residential Dwellings] Bus shelters </v>
          </cell>
        </row>
        <row r="31">
          <cell r="D31" t="str">
            <v>[Building / Non Residential Dwellings] Civic theatres </v>
          </cell>
        </row>
        <row r="32">
          <cell r="D32" t="str">
            <v>[Building / Non Residential Dwellings] Clinics and community health facilities </v>
          </cell>
        </row>
        <row r="33">
          <cell r="D33" t="str">
            <v>[Building / Non Residential Dwellings] Community centres and public entertainment buildings </v>
          </cell>
        </row>
        <row r="34">
          <cell r="D34" t="str">
            <v>[Building / Non Residential Dwellings] Driver and vehicle testing centres </v>
          </cell>
        </row>
        <row r="35">
          <cell r="D35" t="str">
            <v>[Building / Non Residential Dwellings] Fire stations </v>
          </cell>
        </row>
        <row r="36">
          <cell r="D36" t="str">
            <v>[Building / Non Residential Dwellings] Foreign mission offices </v>
          </cell>
        </row>
        <row r="37">
          <cell r="D37" t="str">
            <v>[Building / Non Residential Dwellings] Hospitals and ambulance stations </v>
          </cell>
        </row>
        <row r="38">
          <cell r="D38" t="str">
            <v>[Building / Non Residential Dwellings] Industrial buildings </v>
          </cell>
        </row>
        <row r="39">
          <cell r="D39" t="str">
            <v>[Building / Non Residential Dwellings] Laboratories </v>
          </cell>
        </row>
        <row r="40">
          <cell r="D40" t="str">
            <v>[Building / Non Residential Dwellings] Libraries </v>
          </cell>
        </row>
        <row r="41">
          <cell r="D41" t="str">
            <v>[Building / Non Residential Dwellings] Mortuaries </v>
          </cell>
        </row>
        <row r="42">
          <cell r="D42" t="str">
            <v>[Building / Non Residential Dwellings] Museums and art galleries </v>
          </cell>
        </row>
        <row r="43">
          <cell r="D43" t="str">
            <v>[Building / Non Residential Dwellings] Office buildings (including air conditioning systems) 25 - 30</v>
          </cell>
        </row>
        <row r="44">
          <cell r="D44" t="str">
            <v>[Building / Non Residential Dwellings] Public parking (covered and open) </v>
          </cell>
        </row>
        <row r="45">
          <cell r="D45" t="str">
            <v>[Building / Non Residential Dwellings] Police stations (and associated buildings) </v>
          </cell>
        </row>
        <row r="46">
          <cell r="D46" t="str">
            <v>[Building / Non Residential Dwellings] Railway and associated buildings </v>
          </cell>
        </row>
        <row r="47">
          <cell r="D47" t="str">
            <v>[Building / Non Residential Dwellings] Research facilities (including weather) </v>
          </cell>
        </row>
        <row r="48">
          <cell r="D48" t="str">
            <v>[Building / Non Residential Dwellings] Stadiums </v>
          </cell>
        </row>
        <row r="49">
          <cell r="D49" t="str">
            <v>[Building / Non Residential Dwellings] Taxi ranks </v>
          </cell>
        </row>
        <row r="50">
          <cell r="D50" t="str">
            <v>[Building / Non Residential Dwellings] Universities, colleges, schools etc. </v>
          </cell>
        </row>
        <row r="51">
          <cell r="D51" t="str">
            <v>[Building / Non Residential Dwellings] Warehouses (storage facilities, including data)</v>
          </cell>
        </row>
        <row r="52">
          <cell r="D52" t="str">
            <v>Group - N/a</v>
          </cell>
        </row>
        <row r="53">
          <cell r="D53" t="str">
            <v>Group - N/a</v>
          </cell>
        </row>
        <row r="54">
          <cell r="D54" t="str">
            <v>[Other Structures (Infrastructure Assets) - Electricity] Cooling towers </v>
          </cell>
        </row>
        <row r="55">
          <cell r="D55" t="str">
            <v>[Other Structures (Infrastructure Assets) - Electricity] Mains </v>
          </cell>
        </row>
        <row r="56">
          <cell r="D56" t="str">
            <v>Group - N/a</v>
          </cell>
        </row>
        <row r="57">
          <cell r="D57" t="str">
            <v>[Other Structures (Infrastructure Assets) - Electricity] Meters:  Prepaid</v>
          </cell>
        </row>
        <row r="58">
          <cell r="D58" t="str">
            <v>[Other Structures (Infrastructure Assets) - Electricity] Meters:  Credit</v>
          </cell>
        </row>
        <row r="59">
          <cell r="D59" t="str">
            <v>Group - N/a</v>
          </cell>
        </row>
        <row r="60">
          <cell r="D60" t="str">
            <v>[Other Structures (Infrastructure Assets) - Electricity] Power stations:  Coal</v>
          </cell>
        </row>
        <row r="61">
          <cell r="D61" t="str">
            <v>[Other Structures (Infrastructure Assets) - Electricity] Power stations:  Gas</v>
          </cell>
        </row>
        <row r="62">
          <cell r="D62" t="str">
            <v>[Other Structures (Infrastructure Assets) - Electricity] Power stations:  Hydro</v>
          </cell>
        </row>
        <row r="63">
          <cell r="D63" t="str">
            <v>[Other Structures (Infrastructure Assets) - Electricity] Power stations:  Nuclear</v>
          </cell>
        </row>
        <row r="64">
          <cell r="D64" t="str">
            <v>[Other Structures (Infrastructure Assets) - Electricity] Supply/reticulation </v>
          </cell>
        </row>
        <row r="65">
          <cell r="D65" t="str">
            <v>[Other Structures (Infrastructure Assets) - Electricity] Transformers </v>
          </cell>
        </row>
        <row r="66">
          <cell r="D66" t="str">
            <v>Group - N/a</v>
          </cell>
        </row>
        <row r="67">
          <cell r="D67" t="str">
            <v>[Other Structures (Infrastructure Assets) - Electricity] Lines:  Underground</v>
          </cell>
        </row>
        <row r="68">
          <cell r="D68" t="str">
            <v>[Other Structures (Infrastructure Assets) - Electricity] Lines:  Overhead</v>
          </cell>
        </row>
        <row r="69">
          <cell r="D69" t="str">
            <v>[Other Structures (Infrastructure Assets) - Electricity] Cables</v>
          </cell>
        </row>
        <row r="70">
          <cell r="D70" t="str">
            <v>Group - N/a</v>
          </cell>
        </row>
        <row r="71">
          <cell r="D71" t="str">
            <v>[Other Structures (Infrastructure Assets) - Electricity] Substations:  Switchgear</v>
          </cell>
        </row>
        <row r="72">
          <cell r="D72" t="str">
            <v>Group - N/a</v>
          </cell>
        </row>
        <row r="73">
          <cell r="D73" t="str">
            <v>[Other Structures (Infrastructure Assets) - Electricity] Substations:  Equipment - Outdoor</v>
          </cell>
        </row>
        <row r="74">
          <cell r="D74" t="str">
            <v>[Other Structures (Infrastructure Assets) - Electricity] Substations:  Equipment - GIS</v>
          </cell>
        </row>
        <row r="75">
          <cell r="D75" t="str">
            <v>[Other Structures (Infrastructure Assets) - Electricity] Substations:  Equipment - Indoor</v>
          </cell>
        </row>
        <row r="76">
          <cell r="D76" t="str">
            <v>[Other Structures (Infrastructure Assets) - Electricity] Electrical panels</v>
          </cell>
        </row>
        <row r="77">
          <cell r="D77" t="str">
            <v>[Other Structures (Infrastructure Assets) - Electricity] Telemetry</v>
          </cell>
        </row>
        <row r="78">
          <cell r="D78" t="str">
            <v>Group - N/a</v>
          </cell>
        </row>
        <row r="79">
          <cell r="D79" t="str">
            <v>Group - N/a</v>
          </cell>
        </row>
        <row r="80">
          <cell r="D80" t="str">
            <v>Group - N/a</v>
          </cell>
        </row>
        <row r="81">
          <cell r="D81" t="str">
            <v>[Other Structures (Infrastructure Assets) - Roads: Bridges] Vehicle:  Bridges - Concrete</v>
          </cell>
        </row>
        <row r="82">
          <cell r="D82" t="str">
            <v>[Other Structures (Infrastructure Assets) - Roads: Bridges] Vehicle:  Bridges - Steel</v>
          </cell>
        </row>
        <row r="83">
          <cell r="D83" t="str">
            <v>[Other Structures (Infrastructure Assets) - Roads: Bridges] Vehicle:  Bridges - Timber</v>
          </cell>
        </row>
        <row r="84">
          <cell r="D84" t="str">
            <v>Group - N/a</v>
          </cell>
        </row>
        <row r="85">
          <cell r="D85" t="str">
            <v>[Other Structures (Infrastructure Assets) - Roads: Bridges] Pedestrian:  Bridges - Concrete</v>
          </cell>
        </row>
        <row r="86">
          <cell r="D86" t="str">
            <v>[Other Structures (Infrastructure Assets) - Roads: Bridges] Pedestrian:  Bridges - Steel</v>
          </cell>
        </row>
        <row r="87">
          <cell r="D87" t="str">
            <v>[Other Structures (Infrastructure Assets) - Roads: Bridges] Pedestrian:  Bridges - Timber</v>
          </cell>
        </row>
        <row r="88">
          <cell r="D88" t="str">
            <v>Group - N/a</v>
          </cell>
        </row>
        <row r="89">
          <cell r="D89" t="str">
            <v>[Other Structures (Infrastructure Assets) - Roads: Bridges] Railway:  Bridges - Concrete</v>
          </cell>
        </row>
        <row r="90">
          <cell r="D90" t="str">
            <v>[Other Structures (Infrastructure Assets) - Roads: Bridges] Railway:  Bridges - Steel</v>
          </cell>
        </row>
        <row r="91">
          <cell r="D91" t="str">
            <v>[Other Structures (Infrastructure Assets) - Roads: Bridges] Railway:  Bridges - Timber</v>
          </cell>
        </row>
        <row r="92">
          <cell r="D92" t="str">
            <v>Group - N/a</v>
          </cell>
        </row>
        <row r="93">
          <cell r="D93" t="str">
            <v>[Other Structures (Infrastructure Assets) - Roads: Bridges] Reinforced retaining walls:  Earth</v>
          </cell>
        </row>
        <row r="94">
          <cell r="D94" t="str">
            <v>[Other Structures (Infrastructure Assets) - Roads: Bridges] Reinforced retaining walls:  Concrete</v>
          </cell>
        </row>
        <row r="95">
          <cell r="D95" t="str">
            <v>[Other Structures (Infrastructure Assets) - Roads: Bridges] Expansion and construction joints</v>
          </cell>
        </row>
        <row r="96">
          <cell r="D96" t="str">
            <v>Group - N/a</v>
          </cell>
        </row>
        <row r="97">
          <cell r="D97" t="str">
            <v>Group - N/a</v>
          </cell>
        </row>
        <row r="98">
          <cell r="D98" t="str">
            <v>[Other Structures (Infrastructure Assets) - Storm Water] Culverts:  Concrete</v>
          </cell>
        </row>
        <row r="99">
          <cell r="D99" t="str">
            <v>[Other Structures (Infrastructure Assets) - Storm Water] Culverts:  Armco</v>
          </cell>
        </row>
        <row r="100">
          <cell r="D100" t="str">
            <v>Group - N/a</v>
          </cell>
        </row>
        <row r="101">
          <cell r="D101" t="str">
            <v>[Other Structures (Infrastructure Assets) - Storm Water] Drains:  Earthworks</v>
          </cell>
        </row>
        <row r="102">
          <cell r="D102" t="str">
            <v>[Other Structures (Infrastructure Assets) - Storm Water] Drains:  Concrete lining</v>
          </cell>
        </row>
        <row r="103">
          <cell r="D103" t="str">
            <v>[Other Structures (Infrastructure Assets) - Storm Water] Stop banks </v>
          </cell>
        </row>
        <row r="104">
          <cell r="D104" t="str">
            <v>[Other Structures (Infrastructure Assets) - Storm Water] Pipes </v>
          </cell>
        </row>
        <row r="105">
          <cell r="D105" t="str">
            <v>Group - N/a</v>
          </cell>
        </row>
        <row r="106">
          <cell r="D106" t="str">
            <v>[Other Structures (Infrastructure Assets) - Storm Water] Coastal:  Structure (Retaining walls)</v>
          </cell>
        </row>
        <row r="107">
          <cell r="D107" t="str">
            <v>[Other Structures (Infrastructure Assets) - Storm Water] Coastal:  Piers</v>
          </cell>
        </row>
        <row r="108">
          <cell r="D108" t="str">
            <v>[Other Structures (Infrastructure Assets) - Storm Water] Coastal:  Storm water outfalls</v>
          </cell>
        </row>
        <row r="109">
          <cell r="D109" t="str">
            <v>Group - N/a</v>
          </cell>
        </row>
        <row r="110">
          <cell r="D110" t="str">
            <v>[Other Structures (Infrastructure Assets) - Roads] Kerb and channels </v>
          </cell>
        </row>
        <row r="111">
          <cell r="D111" t="str">
            <v>Group - N/a</v>
          </cell>
        </row>
        <row r="112">
          <cell r="D112" t="str">
            <v>[Other Structures (Infrastructure Assets) - Roads] Municipal roads :  Asphalt surface</v>
          </cell>
        </row>
        <row r="113">
          <cell r="D113" t="str">
            <v>[Other Structures (Infrastructure Assets) - Roads] Municipal roads :  Asphalt layer</v>
          </cell>
        </row>
        <row r="114">
          <cell r="D114" t="str">
            <v>[Other Structures (Infrastructure Assets) - Roads] Municipal roads :  Concrete surface</v>
          </cell>
        </row>
        <row r="115">
          <cell r="D115" t="str">
            <v>[Other Structures (Infrastructure Assets) - Roads] Municipal roads :  Concrete layer</v>
          </cell>
        </row>
        <row r="116">
          <cell r="D116" t="str">
            <v>[Other Structures (Infrastructure Assets) - Roads] Municipal roads :  Gravel surface</v>
          </cell>
        </row>
        <row r="117">
          <cell r="D117" t="str">
            <v>Group - N/a</v>
          </cell>
        </row>
        <row r="118">
          <cell r="D118" t="str">
            <v>[Other Structures (Infrastructure Assets) - Roads] National roads :  Asphalt surface</v>
          </cell>
        </row>
        <row r="119">
          <cell r="D119" t="str">
            <v>[Other Structures (Infrastructure Assets) - Roads] National roads :  Asphalt layer</v>
          </cell>
        </row>
        <row r="120">
          <cell r="D120" t="str">
            <v>[Other Structures (Infrastructure Assets) - Roads] National roads :  Concrete surface</v>
          </cell>
        </row>
        <row r="121">
          <cell r="D121" t="str">
            <v>[Other Structures (Infrastructure Assets) - Roads] National roads :  Concrete layer</v>
          </cell>
        </row>
        <row r="122">
          <cell r="D122" t="str">
            <v>[Other Structures (Infrastructure Assets) - Roads] National roads :  Gravel surface</v>
          </cell>
        </row>
        <row r="123">
          <cell r="D123" t="str">
            <v>Group - N/a</v>
          </cell>
        </row>
        <row r="124">
          <cell r="D124" t="str">
            <v>[Other Structures (Infrastructure Assets) - Roads] Provincial roads :  Asphalt surface</v>
          </cell>
        </row>
        <row r="125">
          <cell r="D125" t="str">
            <v>[Other Structures (Infrastructure Assets) - Roads] Provincial roads :  Asphalt layer</v>
          </cell>
        </row>
        <row r="126">
          <cell r="D126" t="str">
            <v>[Other Structures (Infrastructure Assets) - Roads] Provincial roads :  Concrete surface</v>
          </cell>
        </row>
        <row r="127">
          <cell r="D127" t="str">
            <v>[Other Structures (Infrastructure Assets) - Roads] Provincial roads :  Concrete layer</v>
          </cell>
        </row>
        <row r="128">
          <cell r="D128" t="str">
            <v>[Other Structures (Infrastructure Assets) - Roads] Provincial roads :  Gravel surface</v>
          </cell>
        </row>
        <row r="129">
          <cell r="D129" t="str">
            <v>[Other Structures (Infrastructure Assets) - Roads] Crash barriers </v>
          </cell>
        </row>
        <row r="130">
          <cell r="D130" t="str">
            <v>[Other Structures (Infrastructure Assets) - Roads] Retaining walls </v>
          </cell>
        </row>
        <row r="131">
          <cell r="D131" t="str">
            <v>Group - N/a</v>
          </cell>
        </row>
        <row r="132">
          <cell r="D132" t="str">
            <v>[Other Structures (Infrastructure Assets) - Roads] Overload control centres:  Electronic hardware</v>
          </cell>
        </row>
        <row r="133">
          <cell r="D133" t="str">
            <v>[Other Structures (Infrastructure Assets) - Roads] Overload control centres:  Other equipment</v>
          </cell>
        </row>
        <row r="134">
          <cell r="D134" t="str">
            <v>[Other Structures (Infrastructure Assets) - Roads] Pedestrian footpaths </v>
          </cell>
        </row>
        <row r="135">
          <cell r="D135" t="str">
            <v>[Other Structures (Infrastructure Assets) - Roads] Street lighting </v>
          </cell>
        </row>
        <row r="136">
          <cell r="D136" t="str">
            <v>[Other Structures (Infrastructure Assets) - Roads] Subways </v>
          </cell>
        </row>
        <row r="137">
          <cell r="D137" t="str">
            <v>[Other Structures (Infrastructure Assets) - Roads] Traffic islands </v>
          </cell>
        </row>
        <row r="138">
          <cell r="D138" t="str">
            <v>[Other Structures (Infrastructure Assets) - Roads] Traffic lights</v>
          </cell>
        </row>
        <row r="139">
          <cell r="D139" t="str">
            <v>[Other Structures (Infrastructure Assets) - Roads] Traffic lights – coastal </v>
          </cell>
        </row>
        <row r="140">
          <cell r="D140" t="str">
            <v>[Other Structures (Infrastructure Assets) - Roads] Traffic signs </v>
          </cell>
        </row>
        <row r="141">
          <cell r="D141" t="str">
            <v>[Other Structures (Infrastructure Assets) - Roads] Toll road plazas </v>
          </cell>
        </row>
        <row r="142">
          <cell r="D142" t="str">
            <v>Group - N/a</v>
          </cell>
        </row>
        <row r="143">
          <cell r="D143" t="str">
            <v>[Other Structures (Infrastructure Assets) - Airports] Airports and radio beacons </v>
          </cell>
        </row>
        <row r="144">
          <cell r="D144" t="str">
            <v>[Other Structures (Infrastructure Assets) - Airports] Aprons </v>
          </cell>
        </row>
        <row r="145">
          <cell r="D145" t="str">
            <v>[Other Structures (Infrastructure Assets) - Airports] Runways </v>
          </cell>
        </row>
        <row r="146">
          <cell r="D146" t="str">
            <v>[Other Structures (Infrastructure Assets) - Airports] Taxiways </v>
          </cell>
        </row>
        <row r="147">
          <cell r="D147" t="str">
            <v>Group - N/a</v>
          </cell>
        </row>
        <row r="148">
          <cell r="D148" t="str">
            <v>[Other Structures (Infrastructure Assets) - Airports] Specialised equipment:  Luggage movement equipment</v>
          </cell>
        </row>
        <row r="149">
          <cell r="D149" t="str">
            <v>[Other Structures (Infrastructure Assets) - Airports] Specialised equipment:  Communication equipment</v>
          </cell>
        </row>
        <row r="150">
          <cell r="D150" t="str">
            <v>Group - N/a</v>
          </cell>
        </row>
        <row r="151">
          <cell r="D151" t="str">
            <v>[Other Structures (Infrastructure Assets) - Water] Dams</v>
          </cell>
        </row>
        <row r="152">
          <cell r="D152" t="str">
            <v>Group - N/a</v>
          </cell>
        </row>
        <row r="153">
          <cell r="D153" t="str">
            <v>[Other Structures (Infrastructure Assets) - Water] Structure:  Concrete</v>
          </cell>
        </row>
        <row r="154">
          <cell r="D154" t="str">
            <v>[Other Structures (Infrastructure Assets) - Water] Structure:  Earth</v>
          </cell>
        </row>
        <row r="155">
          <cell r="D155" t="str">
            <v>[Other Structures (Infrastructure Assets) - Water] Mechanical and electrical</v>
          </cell>
        </row>
        <row r="156">
          <cell r="D156" t="str">
            <v>[Other Structures (Infrastructure Assets) - Water] Meters </v>
          </cell>
        </row>
        <row r="157">
          <cell r="D157" t="str">
            <v>[Other Structures (Infrastructure Assets) - Water] Standpipes </v>
          </cell>
        </row>
        <row r="158">
          <cell r="D158" t="str">
            <v>[Other Structures (Infrastructure Assets) - Water] Metalwork (steel stairs, ladders, handrails, weirs) 10 - 30</v>
          </cell>
        </row>
        <row r="159">
          <cell r="D159" t="str">
            <v>Group - N/a</v>
          </cell>
        </row>
        <row r="160">
          <cell r="D160" t="str">
            <v>[Other Structures (Infrastructure Assets) - Water] Pump stations:  Structure</v>
          </cell>
        </row>
        <row r="161">
          <cell r="D161" t="str">
            <v>[Other Structures (Infrastructure Assets) - Water] Pump stations:  Electrical</v>
          </cell>
        </row>
        <row r="162">
          <cell r="D162" t="str">
            <v>[Other Structures (Infrastructure Assets) - Water] Pump stations:  Mechanical</v>
          </cell>
        </row>
        <row r="163">
          <cell r="D163" t="str">
            <v>[Other Structures (Infrastructure Assets) - Water] Pump stations:  Perimeter protection</v>
          </cell>
        </row>
        <row r="164">
          <cell r="D164" t="str">
            <v>Group - N/a</v>
          </cell>
        </row>
        <row r="165">
          <cell r="D165" t="str">
            <v>[Other Structures (Infrastructure Assets) - Water] Reservoirs:  Structure</v>
          </cell>
        </row>
        <row r="166">
          <cell r="D166" t="str">
            <v>[Other Structures (Infrastructure Assets) - Water] Reservoirs:  Electrical</v>
          </cell>
        </row>
        <row r="167">
          <cell r="D167" t="str">
            <v>[Other Structures (Infrastructure Assets) - Water] Reservoirs:  Mechanical</v>
          </cell>
        </row>
        <row r="168">
          <cell r="D168" t="str">
            <v>[Other Structures (Infrastructure Assets) - Water] Reservoirs:  Perimeter protection</v>
          </cell>
        </row>
        <row r="169">
          <cell r="D169" t="str">
            <v>[Other Structures (Infrastructure Assets) - Water] Supply/reticulation </v>
          </cell>
        </row>
        <row r="170">
          <cell r="D170" t="str">
            <v>Group - N/a</v>
          </cell>
        </row>
        <row r="171">
          <cell r="D171" t="str">
            <v>[Other Structures (Infrastructure Assets) - Water] Underground chambers:  Valves</v>
          </cell>
        </row>
        <row r="172">
          <cell r="D172" t="str">
            <v>[Other Structures (Infrastructure Assets) - Water] Underground chambers:  Meters</v>
          </cell>
        </row>
        <row r="173">
          <cell r="D173" t="str">
            <v>[Other Structures (Infrastructure Assets) - Water] Underground chambers:  Transition</v>
          </cell>
        </row>
        <row r="174">
          <cell r="D174" t="str">
            <v>[Other Structures (Infrastructure Assets) - Water] Underground chambers:  Other</v>
          </cell>
        </row>
        <row r="175">
          <cell r="D175" t="str">
            <v>Group - N/a</v>
          </cell>
        </row>
        <row r="176">
          <cell r="D176" t="str">
            <v>[Other Structures (Infrastructure Assets) - Water] Water purification works:  Structure</v>
          </cell>
        </row>
        <row r="177">
          <cell r="D177" t="str">
            <v>[Other Structures (Infrastructure Assets) - Water] Water purification works:  Electrical</v>
          </cell>
        </row>
        <row r="178">
          <cell r="D178" t="str">
            <v>[Other Structures (Infrastructure Assets) - Water] Water purification works:  Mechanical</v>
          </cell>
        </row>
        <row r="179">
          <cell r="D179" t="str">
            <v>[Other Structures (Infrastructure Assets) - Water] Water purification works:  Perimeter protection </v>
          </cell>
        </row>
        <row r="180">
          <cell r="D180" t="str">
            <v>[Other Structures (Infrastructure Assets) - Water] Water purification works:  Meters</v>
          </cell>
        </row>
        <row r="181">
          <cell r="D181" t="str">
            <v>[Other Structures (Infrastructure Assets) - Water] Telemetry</v>
          </cell>
        </row>
        <row r="182">
          <cell r="D182" t="str">
            <v>Group - N/a</v>
          </cell>
        </row>
        <row r="183">
          <cell r="D183" t="str">
            <v>Group - N/a</v>
          </cell>
        </row>
        <row r="184">
          <cell r="D184" t="str">
            <v>[Other Structures (Infrastructure Assets) - Sewerage] Bulk pipelines (outfall sewers):  Rising mains</v>
          </cell>
        </row>
        <row r="185">
          <cell r="D185" t="str">
            <v>[Other Structures (Infrastructure Assets) - Sewerage] Bulk pipelines (outfall sewers):  Gravity mains</v>
          </cell>
        </row>
        <row r="186">
          <cell r="D186" t="str">
            <v>Group - N/a</v>
          </cell>
        </row>
        <row r="187">
          <cell r="D187" t="str">
            <v>[Other Structures (Infrastructure Assets) - Sewerage] Sewerage pump stations:  Structure</v>
          </cell>
        </row>
        <row r="188">
          <cell r="D188" t="str">
            <v>[Other Structures (Infrastructure Assets) - Sewerage] Sewerage pump stations:  Electrical</v>
          </cell>
        </row>
        <row r="189">
          <cell r="D189" t="str">
            <v>[Other Structures (Infrastructure Assets) - Sewerage] Sewerage pump stations:  Mechanical</v>
          </cell>
        </row>
        <row r="190">
          <cell r="D190" t="str">
            <v>[Other Structures (Infrastructure Assets) - Sewerage] Sewerage pump stations:  Perimeter protection</v>
          </cell>
        </row>
        <row r="191">
          <cell r="D191" t="str">
            <v>[Other Structures (Infrastructure Assets) - Sewerage] Sewerage pump stations:  Metalwork</v>
          </cell>
        </row>
        <row r="192">
          <cell r="D192" t="str">
            <v>[Other Structures (Infrastructure Assets) - Sewerage] Sewers/reticulation </v>
          </cell>
        </row>
        <row r="193">
          <cell r="D193" t="str">
            <v>Group - N/a</v>
          </cell>
        </row>
        <row r="194">
          <cell r="D194" t="str">
            <v>[Other Structures (Infrastructure Assets) - Sewerage] Waste purification works:  Structure</v>
          </cell>
        </row>
        <row r="195">
          <cell r="D195" t="str">
            <v>[Other Structures (Infrastructure Assets) - Sewerage] Waste purification works:  Electrical</v>
          </cell>
        </row>
        <row r="196">
          <cell r="D196" t="str">
            <v>[Other Structures (Infrastructure Assets) - Sewerage] Waste purification works:  Mechanical</v>
          </cell>
        </row>
        <row r="197">
          <cell r="D197" t="str">
            <v>[Other Structures (Infrastructure Assets) - Sewerage] Waste purification works:  Perimeter protection</v>
          </cell>
        </row>
        <row r="198">
          <cell r="D198" t="str">
            <v>[Other Structures (Infrastructure Assets) - Sewerage] Waste purification works:  Meters</v>
          </cell>
        </row>
        <row r="199">
          <cell r="D199" t="str">
            <v>Group - N/a</v>
          </cell>
        </row>
        <row r="200">
          <cell r="D200" t="str">
            <v>Group - N/a</v>
          </cell>
        </row>
        <row r="201">
          <cell r="D201" t="str">
            <v>[Other Structures (Infrastructure Assets) - Solid Waste Disposal] Collection:  Vehicles</v>
          </cell>
        </row>
        <row r="202">
          <cell r="D202" t="str">
            <v>[Other Structures (Infrastructure Assets) - Solid Waste Disposal] Collection:  Containers/Bins</v>
          </cell>
        </row>
        <row r="203">
          <cell r="D203" t="str">
            <v>Group - N/a</v>
          </cell>
        </row>
        <row r="204">
          <cell r="D204" t="str">
            <v>[Other Structures (Infrastructure Assets) - Solid Waste Disposal] Transfer stations and processing facilities:  Structure</v>
          </cell>
        </row>
        <row r="205">
          <cell r="D205" t="str">
            <v>[Other Structures (Infrastructure Assets) - Solid Waste Disposal] Transfer stations and processing facilities:  Electrical</v>
          </cell>
        </row>
        <row r="206">
          <cell r="D206" t="str">
            <v>[Other Structures (Infrastructure Assets) - Solid Waste Disposal] Transfer stations and processing facilities:  Mechanical</v>
          </cell>
        </row>
        <row r="207">
          <cell r="D207" t="str">
            <v>[Other Structures (Infrastructure Assets) - Solid Waste Disposal] Transfer stations and processing facilities:  Perimeter protection</v>
          </cell>
        </row>
        <row r="208">
          <cell r="D208" t="str">
            <v>Group - N/a</v>
          </cell>
        </row>
        <row r="209">
          <cell r="D209" t="str">
            <v>[Other Structures (Infrastructure Assets) - Solid Waste Disposal] Landfill site:  Earthmoving and compaction equipment</v>
          </cell>
        </row>
        <row r="210">
          <cell r="D210" t="str">
            <v>[Other Structures (Infrastructure Assets) - Solid Waste Disposal] Landfill site:  Landfill preparation</v>
          </cell>
        </row>
        <row r="211">
          <cell r="D211" t="str">
            <v>[Other Structures (Infrastructure Assets) - Solid Waste Disposal] Landfill site:  Structure</v>
          </cell>
        </row>
        <row r="212">
          <cell r="D212" t="str">
            <v>Group - N/a</v>
          </cell>
        </row>
        <row r="213">
          <cell r="D213" t="str">
            <v>[Other Structures (Infrastructure Assets) - Solid Waste Disposal] Landfill site:  Weighbridge - Mechanical</v>
          </cell>
        </row>
        <row r="214">
          <cell r="D214" t="str">
            <v>[Other Structures (Infrastructure Assets) - Solid Waste Disposal] Landfill site:  Weighbridge - Electrical</v>
          </cell>
        </row>
        <row r="215">
          <cell r="D215" t="str">
            <v>[Other Structures (Infrastructure Assets) - Solid Waste Disposal] Landfill site:  Perimeter protection</v>
          </cell>
        </row>
        <row r="216">
          <cell r="D216" t="str">
            <v>Group - N/a</v>
          </cell>
        </row>
        <row r="217">
          <cell r="D217" t="str">
            <v>[Other Structures (Infrastructure Assets) - Railways] Power supply units</v>
          </cell>
        </row>
        <row r="218">
          <cell r="D218" t="str">
            <v>[Other Structures (Infrastructure Assets) - Railways] Railway sidings</v>
          </cell>
        </row>
        <row r="219">
          <cell r="D219" t="str">
            <v>[Other Structures (Infrastructure Assets) - Railways] Railway tracks</v>
          </cell>
        </row>
        <row r="220">
          <cell r="D220" t="str">
            <v>[Other Structures (Infrastructure Assets) - Railways] Signalling systems</v>
          </cell>
        </row>
        <row r="221">
          <cell r="D221" t="str">
            <v>[Other Structures (Infrastructure Assets) - Railways] Shunting yards</v>
          </cell>
        </row>
        <row r="222">
          <cell r="D222" t="str">
            <v>Group - N/a</v>
          </cell>
        </row>
        <row r="223">
          <cell r="D223" t="str">
            <v>[Other Structures (Infrastructure Assets) - Gas Supply Systems] Structure </v>
          </cell>
        </row>
        <row r="224">
          <cell r="D224" t="str">
            <v>[Other Structures (Infrastructure Assets) - Gas Supply Systems] Electrical </v>
          </cell>
        </row>
        <row r="225">
          <cell r="D225" t="str">
            <v>[Other Structures (Infrastructure Assets) - Gas Supply Systems] Mechanical </v>
          </cell>
        </row>
        <row r="226">
          <cell r="D226" t="str">
            <v>[Other Structures (Infrastructure Assets) - Gas Supply Systems] Perimeter protection </v>
          </cell>
        </row>
        <row r="227">
          <cell r="D227" t="str">
            <v>Group - N/a</v>
          </cell>
        </row>
        <row r="228">
          <cell r="D228" t="str">
            <v>[Other Structures (Infrastructure Assets) - Gas Supply Systems] Stations:  Trunk receiving</v>
          </cell>
        </row>
        <row r="229">
          <cell r="D229" t="str">
            <v>[Other Structures (Infrastructure Assets) - Gas Supply Systems] Stations:  District regulating</v>
          </cell>
        </row>
        <row r="230">
          <cell r="D230" t="str">
            <v>[Other Structures (Infrastructure Assets) - Gas Supply Systems] Mains/pipelines </v>
          </cell>
        </row>
        <row r="231">
          <cell r="D231" t="str">
            <v>[Other Structures (Infrastructure Assets) - Gas Supply Systems] Meters </v>
          </cell>
        </row>
        <row r="232">
          <cell r="D232" t="str">
            <v>[Other Structures (Infrastructure Assets) - Gas Supply Systems] Storage facilities </v>
          </cell>
        </row>
        <row r="233">
          <cell r="D233" t="str">
            <v>[Other Structures (Infrastructure Assets) - Gas Supply Systems] Supply/reticulation </v>
          </cell>
        </row>
        <row r="234">
          <cell r="D234" t="str">
            <v>[Other Structures (Infrastructure Assets) - Cemeteries] Cemetries</v>
          </cell>
        </row>
        <row r="235">
          <cell r="D235" t="str">
            <v>Group - N/a</v>
          </cell>
        </row>
        <row r="236">
          <cell r="D236" t="str">
            <v>[Capital/Infrastructure Work in Progress]Buildings</v>
          </cell>
        </row>
        <row r="237">
          <cell r="D237" t="str">
            <v>[Capital/Infrastructure Work in Progress]Infrastructure</v>
          </cell>
        </row>
        <row r="238">
          <cell r="D238" t="str">
            <v>[Capital/Infrastructure Work in Progress]Other</v>
          </cell>
        </row>
        <row r="239">
          <cell r="D239" t="str">
            <v>Group - N/a</v>
          </cell>
        </row>
        <row r="240">
          <cell r="D240" t="str">
            <v>[Other Machinery and Equipment]Audiovisual equipment </v>
          </cell>
        </row>
        <row r="241">
          <cell r="D241" t="str">
            <v>[Other Machinery and Equipment]Building air conditioning systems </v>
          </cell>
        </row>
        <row r="242">
          <cell r="D242" t="str">
            <v>[Other Machinery and Equipment]Cellular phones (over R5 000) </v>
          </cell>
        </row>
        <row r="243">
          <cell r="D243" t="str">
            <v>[Other Machinery and Equipment]Cellular routers </v>
          </cell>
        </row>
        <row r="244">
          <cell r="D244" t="str">
            <v>[Other Machinery and Equipment]Domestic equipment (non kitchen appliances) </v>
          </cell>
        </row>
        <row r="245">
          <cell r="D245" t="str">
            <v>[Other Machinery and Equipment]Electric wire and power distribution equipment (compressors, generators &amp; allied equipment)</v>
          </cell>
        </row>
        <row r="246">
          <cell r="D246" t="str">
            <v>[Other Machinery and Equipment]Emergency/rescue equipment </v>
          </cell>
        </row>
        <row r="247">
          <cell r="D247" t="str">
            <v>[Other Machinery and Equipment]Elevator systems </v>
          </cell>
        </row>
        <row r="248">
          <cell r="D248" t="str">
            <v>[Other Machinery and Equipment]Farm/Agricultural equipment </v>
          </cell>
        </row>
        <row r="249">
          <cell r="D249" t="str">
            <v>[Other Machinery and Equipment]Fire Fighting equipment </v>
          </cell>
        </row>
        <row r="250">
          <cell r="D250" t="str">
            <v>[Other Machinery and Equipment]Gardening equipment </v>
          </cell>
        </row>
        <row r="251">
          <cell r="D251" t="str">
            <v>[Other Machinery and Equipment]Irrigation equipment </v>
          </cell>
        </row>
        <row r="252">
          <cell r="D252" t="str">
            <v>[Other Machinery and Equipment]Kitchen appliances </v>
          </cell>
        </row>
        <row r="253">
          <cell r="D253" t="str">
            <v>Group - N/a</v>
          </cell>
        </row>
        <row r="254">
          <cell r="D254" t="str">
            <v>[Other Machinery and Equipment]Laboratory equipment:  Agricultural</v>
          </cell>
        </row>
        <row r="255">
          <cell r="D255" t="str">
            <v>[Other Machinery and Equipment]Laboratory equipment:  Medical testing</v>
          </cell>
        </row>
        <row r="256">
          <cell r="D256" t="str">
            <v>[Other Machinery and Equipment]Laboratory equipment:  Roads and transport</v>
          </cell>
        </row>
        <row r="257">
          <cell r="D257" t="str">
            <v>[Other Machinery and Equipment]Laundry equipment and industrial sewing machines </v>
          </cell>
        </row>
        <row r="258">
          <cell r="D258" t="str">
            <v>[Other Machinery and Equipment]Learning, training support and library material (curriculum equipment)</v>
          </cell>
        </row>
        <row r="259">
          <cell r="D259" t="str">
            <v>[Other Machinery and Equipment]Machines for metallurgy </v>
          </cell>
        </row>
        <row r="260">
          <cell r="D260" t="str">
            <v>[Other Machinery and Equipment]Machines for mining and quarrying </v>
          </cell>
        </row>
        <row r="261">
          <cell r="D261" t="str">
            <v>[Other Machinery and Equipment]Machines for textile production </v>
          </cell>
        </row>
        <row r="262">
          <cell r="D262" t="str">
            <v>[Other Machinery and Equipment]Medical and allied equipment </v>
          </cell>
        </row>
        <row r="263">
          <cell r="D263" t="str">
            <v>[Other Machinery and Equipment]Music instruments</v>
          </cell>
        </row>
        <row r="264">
          <cell r="D264" t="str">
            <v>[Other Machinery and Equipment]Photographic equipment </v>
          </cell>
        </row>
        <row r="265">
          <cell r="D265" t="str">
            <v>[Other Machinery and Equipment]Pumps, plumbing, purification and sanitation equipment </v>
          </cell>
        </row>
        <row r="266">
          <cell r="D266" t="str">
            <v>[Other Machinery and Equipment]Radio equipment </v>
          </cell>
        </row>
        <row r="267">
          <cell r="D267" t="str">
            <v>[Other Machinery and Equipment]Road construction and maintenance equipment </v>
          </cell>
        </row>
        <row r="268">
          <cell r="D268" t="str">
            <v>[Other Machinery and Equipment]Saddles and other tack </v>
          </cell>
        </row>
        <row r="269">
          <cell r="D269" t="str">
            <v>Group - N/a</v>
          </cell>
        </row>
        <row r="270">
          <cell r="D270" t="str">
            <v>[Other Machinery and Equipment]Security equipment/systems/ materials:  Fixed</v>
          </cell>
        </row>
        <row r="271">
          <cell r="D271" t="str">
            <v>[Other Machinery and Equipment]Security equipment/systems/ materials:  Movable</v>
          </cell>
        </row>
        <row r="272">
          <cell r="D272" t="str">
            <v>[Other Machinery and Equipment]Ship and marine equipment </v>
          </cell>
        </row>
        <row r="273">
          <cell r="D273" t="str">
            <v>[Other Machinery and Equipment]Sport and recreational equipment </v>
          </cell>
        </row>
        <row r="274">
          <cell r="D274" t="str">
            <v>[Other Machinery and Equipment]Survey equipment </v>
          </cell>
        </row>
        <row r="275">
          <cell r="D275" t="str">
            <v>[Other Machinery and Equipment]Telecommunication equipment </v>
          </cell>
        </row>
        <row r="276">
          <cell r="D276" t="str">
            <v>[Other Machinery and Equipment]Tents, flags and accessories </v>
          </cell>
        </row>
        <row r="277">
          <cell r="D277" t="str">
            <v>[Other Machinery and Equipment]Woodworking machinery and equipment </v>
          </cell>
        </row>
        <row r="278">
          <cell r="D278" t="str">
            <v>Group - N/a</v>
          </cell>
        </row>
        <row r="279">
          <cell r="D279" t="str">
            <v>[Other Machinery and Equipment]Workshop equipment and loose tools - Fixed </v>
          </cell>
        </row>
        <row r="280">
          <cell r="D280" t="str">
            <v>[Other Machinery and Equipment]Workshop equipment and loose tools - Movable</v>
          </cell>
        </row>
        <row r="281">
          <cell r="D281" t="str">
            <v>Group - N/a</v>
          </cell>
        </row>
        <row r="282">
          <cell r="D282" t="str">
            <v>[Furniture and Office Equipment]Advertising boards </v>
          </cell>
        </row>
        <row r="283">
          <cell r="D283" t="str">
            <v>[Furniture and Office Equipment]Air conditioners (individual fixed &amp; portable) </v>
          </cell>
        </row>
        <row r="284">
          <cell r="D284" t="str">
            <v>[Furniture and Office Equipment]Cutlery and crockery </v>
          </cell>
        </row>
        <row r="285">
          <cell r="D285" t="str">
            <v>[Furniture and Office Equipment]Domestic and hostel furniture </v>
          </cell>
        </row>
        <row r="286">
          <cell r="D286" t="str">
            <v>[Furniture and Office Equipment]Linen and soft furnishings </v>
          </cell>
        </row>
        <row r="287">
          <cell r="D287" t="str">
            <v>[Furniture and Office Equipment]Office equipment (including fax machines) </v>
          </cell>
        </row>
        <row r="288">
          <cell r="D288" t="str">
            <v>[Furniture and Office Equipment]Office furniture </v>
          </cell>
        </row>
        <row r="289">
          <cell r="D289" t="str">
            <v>[Furniture and Office Equipment]Paintings, sculptures, ornaments (home and office)</v>
          </cell>
        </row>
        <row r="290">
          <cell r="D290" t="str">
            <v>Group - N/a</v>
          </cell>
        </row>
        <row r="291">
          <cell r="D291" t="str">
            <v>[Computer Equipment]Computer hardware including operating systems </v>
          </cell>
        </row>
        <row r="292">
          <cell r="D292" t="str">
            <v>[Computer Equipment]Networks </v>
          </cell>
        </row>
        <row r="293">
          <cell r="D293" t="str">
            <v>Group - N/a</v>
          </cell>
        </row>
        <row r="294">
          <cell r="D294" t="str">
            <v>[Transport Assets]Aircraft </v>
          </cell>
        </row>
        <row r="295">
          <cell r="D295" t="str">
            <v>[Transport Assets]Aircraft engines </v>
          </cell>
        </row>
        <row r="296">
          <cell r="D296" t="str">
            <v>[Transport Assets]Airport transport equipment (stairs and luggage)</v>
          </cell>
        </row>
        <row r="297">
          <cell r="D297" t="str">
            <v>[Transport Assets]Busses </v>
          </cell>
        </row>
        <row r="298">
          <cell r="D298" t="str">
            <v>[Transport Assets]Cycles </v>
          </cell>
        </row>
        <row r="299">
          <cell r="D299" t="str">
            <v>[Transport Assets]Emergency vehicles (Ambulances and fire engines) </v>
          </cell>
        </row>
        <row r="300">
          <cell r="D300" t="str">
            <v>[Transport Assets]Mobile clinics </v>
          </cell>
        </row>
        <row r="301">
          <cell r="D301" t="str">
            <v>[Transport Assets]Motor vehicles </v>
          </cell>
        </row>
        <row r="302">
          <cell r="D302" t="str">
            <v>[Transport Assets]Railway rolling stock </v>
          </cell>
        </row>
        <row r="303">
          <cell r="D303" t="str">
            <v>[Transport Assets]Ships </v>
          </cell>
        </row>
        <row r="304">
          <cell r="D304" t="str">
            <v>[Transport Assets]Ships engines </v>
          </cell>
        </row>
        <row r="305">
          <cell r="D305" t="str">
            <v>[Transport Assets]Trailers and accessories </v>
          </cell>
        </row>
        <row r="306">
          <cell r="D306" t="str">
            <v>[Transport Assets]Trucks </v>
          </cell>
        </row>
        <row r="307">
          <cell r="D307" t="str">
            <v>Group - N/a</v>
          </cell>
        </row>
        <row r="308">
          <cell r="D308" t="str">
            <v>[Heritage Assets] Archives</v>
          </cell>
        </row>
        <row r="309">
          <cell r="D309" t="str">
            <v>[Heritage Assets] Areas of land of historic or specific significance (i.e. World heritage site)</v>
          </cell>
        </row>
        <row r="310">
          <cell r="D310" t="str">
            <v>[Heritage Assets] Culturally significant buildings (parliamentary buildings)</v>
          </cell>
        </row>
        <row r="311">
          <cell r="D311" t="str">
            <v>[Heritage Assets] National monuments</v>
          </cell>
        </row>
        <row r="312">
          <cell r="D312" t="str">
            <v>[Heritage Assets] National parks/reserves (i.e. Kruger Park)</v>
          </cell>
        </row>
        <row r="313">
          <cell r="D313" t="str">
            <v>[Heritage Assets] Paintings</v>
          </cell>
        </row>
        <row r="314">
          <cell r="D314" t="str">
            <v>[Heritage Assets] Sculptures</v>
          </cell>
        </row>
        <row r="315">
          <cell r="D315" t="str">
            <v>[Heritage Assets] Municipal jewellery</v>
          </cell>
        </row>
        <row r="316">
          <cell r="D316" t="str">
            <v>[Heritage Assets] Works of art </v>
          </cell>
        </row>
        <row r="317">
          <cell r="D317" t="str">
            <v>[Heritage Assets] Other antiques and collections </v>
          </cell>
        </row>
        <row r="318">
          <cell r="D318" t="str">
            <v>Group - N/a</v>
          </cell>
        </row>
        <row r="319">
          <cell r="D319" t="str">
            <v>[Biological or Cultivated Assets]Dairy cattle </v>
          </cell>
        </row>
        <row r="320">
          <cell r="D320" t="str">
            <v>[Biological or Cultivated Assets]Feathered animals (for eggs and feathers) </v>
          </cell>
        </row>
        <row r="321">
          <cell r="D321" t="str">
            <v>[Biological or Cultivated Assets]Forests and plantations </v>
          </cell>
        </row>
        <row r="322">
          <cell r="D322" t="str">
            <v>[Biological or Cultivated Assets]Fruit trees </v>
          </cell>
        </row>
        <row r="323">
          <cell r="D323" t="str">
            <v>[Biological or Cultivated Assets]Game animals </v>
          </cell>
        </row>
        <row r="324">
          <cell r="D324" t="str">
            <v>[Biological or Cultivated Assets]Animals for reproduction (cattle, goats, sheep, pigs) </v>
          </cell>
        </row>
        <row r="325">
          <cell r="D325" t="str">
            <v>[Biological or Cultivated Assets]Animals for wool or milk (goats and sheep) </v>
          </cell>
        </row>
        <row r="326">
          <cell r="D326" t="str">
            <v>[Biological or Cultivated Assets]Dogs (law enforcement and security) </v>
          </cell>
        </row>
        <row r="327">
          <cell r="D327" t="str">
            <v>[Biological or Cultivated Assets]Horses (law enforcement and working) </v>
          </cell>
        </row>
        <row r="328">
          <cell r="D328" t="str">
            <v>[Biological or Cultivated Assets]Plants (for production of seeds) </v>
          </cell>
        </row>
        <row r="329">
          <cell r="D329" t="str">
            <v>[Biological or Cultivated Assets]Vines </v>
          </cell>
        </row>
        <row r="330">
          <cell r="D330" t="str">
            <v>[Biological or Cultivated Assets]Other animals</v>
          </cell>
        </row>
        <row r="331">
          <cell r="D331" t="str">
            <v>[Investment Property]Investment Property</v>
          </cell>
        </row>
        <row r="332">
          <cell r="D332" t="str">
            <v>Group - N/a</v>
          </cell>
        </row>
        <row r="333">
          <cell r="D333" t="str">
            <v>[Intangible Assets]Capitalised development costs </v>
          </cell>
        </row>
        <row r="334">
          <cell r="D334" t="str">
            <v>[Intangible Assets]Computer software </v>
          </cell>
        </row>
        <row r="335">
          <cell r="D335" t="str">
            <v>[Intangible Assets]Mastheads and publishing titles </v>
          </cell>
        </row>
        <row r="336">
          <cell r="D336" t="str">
            <v>[Intangible Assets]Patents, licences, copyrights, brand names and trademarks </v>
          </cell>
        </row>
        <row r="337">
          <cell r="D337" t="str">
            <v>[Intangible Assets]Recipes, formulae, prototypes, designs and models </v>
          </cell>
        </row>
        <row r="338">
          <cell r="D338" t="str">
            <v>[Intangible Assets]Service and operating rights </v>
          </cell>
        </row>
        <row r="339">
          <cell r="D339" t="str">
            <v>[Intangible Assets]Other intangibles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tem (PROPOSED)"/>
      <sheetName val="Item"/>
      <sheetName val="5.Net Assets"/>
      <sheetName val="6.Project"/>
      <sheetName val="7.Regional Identifier"/>
      <sheetName val="Sheet1"/>
      <sheetName val="COMMEN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 &amp;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5"/>
      <sheetName val="SA36"/>
      <sheetName val="SA37"/>
      <sheetName val="NERF"/>
      <sheetName val="MSCOA"/>
      <sheetName val="Compliance assessment"/>
    </sheetNames>
    <sheetDataSet>
      <sheetData sheetId="2">
        <row r="18">
          <cell r="B18" t="str">
            <v>Forecast 2013/14</v>
          </cell>
        </row>
        <row r="19">
          <cell r="B19" t="str">
            <v>Forecast 2014/15</v>
          </cell>
        </row>
        <row r="20">
          <cell r="B20" t="str">
            <v>Forecast 2015/16</v>
          </cell>
        </row>
        <row r="55">
          <cell r="B55" t="str">
            <v>Present value</v>
          </cell>
        </row>
        <row r="147">
          <cell r="B147" t="str">
            <v>Supporting Table SA35 Consolidated future financial implications of the capital budget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4.8515625" style="0" customWidth="1"/>
    <col min="2" max="2" width="15.140625" style="24" bestFit="1" customWidth="1"/>
    <col min="3" max="3" width="16.28125" style="24" customWidth="1"/>
    <col min="4" max="4" width="14.8515625" style="24" bestFit="1" customWidth="1"/>
  </cols>
  <sheetData>
    <row r="1" ht="14.25">
      <c r="A1" s="100" t="s">
        <v>1304</v>
      </c>
    </row>
    <row r="3" spans="2:4" ht="14.25">
      <c r="B3" s="24" t="s">
        <v>1278</v>
      </c>
      <c r="C3" s="24" t="s">
        <v>1279</v>
      </c>
      <c r="D3" s="24" t="s">
        <v>1280</v>
      </c>
    </row>
    <row r="4" spans="1:5" ht="14.25">
      <c r="A4" t="s">
        <v>79</v>
      </c>
      <c r="B4" s="24">
        <f>'[1]MS &amp; Vacancies combined'!L760</f>
        <v>436032156.57915986</v>
      </c>
      <c r="C4" s="24">
        <f>'[1]MS &amp; Vacancies combined'!M760</f>
        <v>457397732.25153863</v>
      </c>
      <c r="D4" s="24">
        <f>'[1]MS &amp; Vacancies combined'!N760</f>
        <v>479348425.667361</v>
      </c>
      <c r="E4" s="101"/>
    </row>
    <row r="5" spans="1:5" ht="14.25">
      <c r="A5" t="s">
        <v>1097</v>
      </c>
      <c r="B5" s="24">
        <f>'[1]SM &amp; Vacancies'!N17</f>
        <v>13093109.70084</v>
      </c>
      <c r="C5" s="24">
        <f>'[1]SM &amp; Vacancies'!O17</f>
        <v>13734672.07618116</v>
      </c>
      <c r="D5" s="24">
        <f>'[1]SM &amp; Vacancies'!P17</f>
        <v>14380201.663761673</v>
      </c>
      <c r="E5" s="101"/>
    </row>
    <row r="6" spans="2:5" ht="15" thickBot="1">
      <c r="B6" s="102">
        <f>SUM(B4:B5)</f>
        <v>449125266.27999985</v>
      </c>
      <c r="C6" s="102">
        <f>SUM(C4:C5)</f>
        <v>471132404.3277198</v>
      </c>
      <c r="D6" s="102">
        <f>SUM(D4:D5)</f>
        <v>493728627.3311227</v>
      </c>
      <c r="E6" s="101"/>
    </row>
    <row r="7" spans="1:5" ht="15" thickTop="1">
      <c r="A7" t="s">
        <v>1305</v>
      </c>
      <c r="B7" s="24">
        <f>'[1]DETAILED'!AL6</f>
        <v>827126.235</v>
      </c>
      <c r="C7" s="24">
        <f>'[1]DETAILED'!AM6</f>
        <v>867655.4205149999</v>
      </c>
      <c r="D7" s="24">
        <f>'[1]DETAILED'!AN6</f>
        <v>908435.2252792048</v>
      </c>
      <c r="E7" s="101"/>
    </row>
    <row r="8" spans="1:5" ht="14.25">
      <c r="A8" t="s">
        <v>1306</v>
      </c>
      <c r="B8" s="24">
        <f>'[1]DETAILED'!AL303+'[1]DETAILED'!AL395</f>
        <v>1463125.5320000001</v>
      </c>
      <c r="C8" s="24">
        <f>'[1]DETAILED'!AM303+'[1]DETAILED'!AM395</f>
        <v>1534818.683068</v>
      </c>
      <c r="D8" s="24">
        <f>'[1]DETAILED'!AN303+'[1]DETAILED'!AN395</f>
        <v>1606955.1611721958</v>
      </c>
      <c r="E8" s="101"/>
    </row>
    <row r="9" spans="1:4" ht="15" thickBot="1">
      <c r="A9" t="s">
        <v>1307</v>
      </c>
      <c r="B9" s="102">
        <f>B6+B7+B8</f>
        <v>451415518.0469999</v>
      </c>
      <c r="C9" s="102">
        <f>C6+C7+C8</f>
        <v>473534878.4313028</v>
      </c>
      <c r="D9" s="102">
        <f>D6+D7+D8</f>
        <v>496244017.7175741</v>
      </c>
    </row>
    <row r="10" ht="15" thickTop="1"/>
    <row r="13" ht="14.25" hidden="1"/>
    <row r="14" ht="14.25" hidden="1"/>
    <row r="15" ht="14.25" hidden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I1">
      <selection activeCell="O23" sqref="O23"/>
    </sheetView>
  </sheetViews>
  <sheetFormatPr defaultColWidth="9.140625" defaultRowHeight="15"/>
  <cols>
    <col min="1" max="1" width="6.8515625" style="124" hidden="1" customWidth="1"/>
    <col min="2" max="2" width="4.7109375" style="124" hidden="1" customWidth="1"/>
    <col min="3" max="3" width="6.57421875" style="124" hidden="1" customWidth="1"/>
    <col min="4" max="4" width="5.140625" style="124" hidden="1" customWidth="1"/>
    <col min="5" max="5" width="7.57421875" style="124" hidden="1" customWidth="1"/>
    <col min="6" max="6" width="7.28125" style="124" hidden="1" customWidth="1"/>
    <col min="7" max="7" width="13.140625" style="124" hidden="1" customWidth="1"/>
    <col min="8" max="8" width="0" style="124" hidden="1" customWidth="1"/>
    <col min="9" max="9" width="28.421875" style="124" customWidth="1"/>
    <col min="10" max="10" width="12.7109375" style="124" customWidth="1"/>
    <col min="11" max="11" width="16.8515625" style="124" customWidth="1"/>
    <col min="12" max="12" width="13.421875" style="124" customWidth="1"/>
    <col min="13" max="13" width="12.57421875" style="124" bestFit="1" customWidth="1"/>
    <col min="14" max="14" width="14.00390625" style="124" customWidth="1"/>
    <col min="15" max="15" width="10.8515625" style="124" customWidth="1"/>
    <col min="16" max="16" width="11.28125" style="124" bestFit="1" customWidth="1"/>
    <col min="17" max="17" width="13.28125" style="124" customWidth="1"/>
    <col min="18" max="18" width="12.140625" style="124" bestFit="1" customWidth="1"/>
    <col min="19" max="19" width="11.8515625" style="124" customWidth="1"/>
    <col min="20" max="20" width="10.00390625" style="124" bestFit="1" customWidth="1"/>
    <col min="21" max="21" width="9.8515625" style="124" bestFit="1" customWidth="1"/>
    <col min="22" max="16384" width="9.140625" style="124" customWidth="1"/>
  </cols>
  <sheetData>
    <row r="1" spans="1:20" s="127" customFormat="1" ht="24">
      <c r="A1" s="127" t="s">
        <v>0</v>
      </c>
      <c r="B1" s="127" t="s">
        <v>1</v>
      </c>
      <c r="C1" s="127" t="s">
        <v>2</v>
      </c>
      <c r="D1" s="128" t="s">
        <v>3</v>
      </c>
      <c r="E1" s="128" t="s">
        <v>4</v>
      </c>
      <c r="F1" s="128" t="s">
        <v>5</v>
      </c>
      <c r="G1" s="128" t="s">
        <v>7</v>
      </c>
      <c r="H1" s="128" t="s">
        <v>6</v>
      </c>
      <c r="I1" s="130" t="s">
        <v>8</v>
      </c>
      <c r="J1" s="130" t="s">
        <v>9</v>
      </c>
      <c r="K1" s="131" t="s">
        <v>1309</v>
      </c>
      <c r="L1" s="132" t="s">
        <v>10</v>
      </c>
      <c r="M1" s="132" t="s">
        <v>11</v>
      </c>
      <c r="N1" s="132" t="s">
        <v>12</v>
      </c>
      <c r="O1" s="132" t="s">
        <v>13</v>
      </c>
      <c r="P1" s="132" t="s">
        <v>14</v>
      </c>
      <c r="Q1" s="132" t="s">
        <v>15</v>
      </c>
      <c r="R1" s="132" t="s">
        <v>16</v>
      </c>
      <c r="S1" s="132" t="s">
        <v>17</v>
      </c>
      <c r="T1" s="132" t="s">
        <v>1310</v>
      </c>
    </row>
    <row r="2" spans="1:20" s="106" customFormat="1" ht="11.25" hidden="1">
      <c r="A2" s="119">
        <v>501101</v>
      </c>
      <c r="B2" s="103">
        <v>1101</v>
      </c>
      <c r="C2" s="103">
        <v>27067</v>
      </c>
      <c r="D2" s="103" t="s">
        <v>19</v>
      </c>
      <c r="E2" s="103" t="s">
        <v>20</v>
      </c>
      <c r="F2" s="103" t="s">
        <v>79</v>
      </c>
      <c r="G2" s="103" t="s">
        <v>1317</v>
      </c>
      <c r="H2" s="103" t="s">
        <v>1318</v>
      </c>
      <c r="I2" s="103" t="s">
        <v>1311</v>
      </c>
      <c r="J2" s="120">
        <v>2345220</v>
      </c>
      <c r="K2" s="121">
        <f aca="true" t="shared" si="0" ref="K2:K8">J2*4.6%+J2</f>
        <v>2453100.12</v>
      </c>
      <c r="L2" s="103">
        <v>0</v>
      </c>
      <c r="M2" s="103">
        <v>0</v>
      </c>
      <c r="N2" s="103">
        <f>2000*12</f>
        <v>24000</v>
      </c>
      <c r="O2" s="103">
        <f>10.8*12</f>
        <v>129.60000000000002</v>
      </c>
      <c r="P2" s="103">
        <f>10000*12</f>
        <v>120000</v>
      </c>
      <c r="Q2" s="103">
        <v>0</v>
      </c>
      <c r="R2" s="103">
        <v>0</v>
      </c>
      <c r="S2" s="103">
        <v>0</v>
      </c>
      <c r="T2" s="103">
        <f>177.12*12</f>
        <v>2125.44</v>
      </c>
    </row>
    <row r="3" spans="1:20" s="106" customFormat="1" ht="11.25" hidden="1">
      <c r="A3" s="119">
        <v>501441</v>
      </c>
      <c r="B3" s="103">
        <v>1441</v>
      </c>
      <c r="C3" s="103">
        <v>200482</v>
      </c>
      <c r="D3" s="103" t="s">
        <v>19</v>
      </c>
      <c r="E3" s="103" t="s">
        <v>20</v>
      </c>
      <c r="F3" s="103" t="s">
        <v>823</v>
      </c>
      <c r="G3" s="103" t="s">
        <v>1319</v>
      </c>
      <c r="H3" s="103" t="s">
        <v>1318</v>
      </c>
      <c r="I3" s="103" t="s">
        <v>1312</v>
      </c>
      <c r="J3" s="103">
        <v>1596747</v>
      </c>
      <c r="K3" s="121">
        <f t="shared" si="0"/>
        <v>1670197.362</v>
      </c>
      <c r="L3" s="103">
        <v>0</v>
      </c>
      <c r="M3" s="103">
        <v>0</v>
      </c>
      <c r="N3" s="104">
        <f>1200*12</f>
        <v>14400</v>
      </c>
      <c r="O3" s="104">
        <f>10.8*12</f>
        <v>129.60000000000002</v>
      </c>
      <c r="P3" s="104">
        <f>12000*12</f>
        <v>144000</v>
      </c>
      <c r="Q3" s="104">
        <v>0</v>
      </c>
      <c r="R3" s="104">
        <v>0</v>
      </c>
      <c r="S3" s="104">
        <v>0</v>
      </c>
      <c r="T3" s="104">
        <f>177.12*12</f>
        <v>2125.44</v>
      </c>
    </row>
    <row r="4" spans="1:21" s="106" customFormat="1" ht="13.5" hidden="1">
      <c r="A4" s="119">
        <v>501302</v>
      </c>
      <c r="B4" s="103">
        <v>1302</v>
      </c>
      <c r="C4" s="103">
        <v>200500</v>
      </c>
      <c r="D4" s="103" t="s">
        <v>19</v>
      </c>
      <c r="E4" s="103" t="s">
        <v>31</v>
      </c>
      <c r="F4" s="103" t="s">
        <v>1320</v>
      </c>
      <c r="G4" s="103" t="s">
        <v>1321</v>
      </c>
      <c r="H4" s="103" t="s">
        <v>1318</v>
      </c>
      <c r="I4" s="103" t="s">
        <v>1313</v>
      </c>
      <c r="J4" s="103">
        <v>1596747</v>
      </c>
      <c r="K4" s="121">
        <f t="shared" si="0"/>
        <v>1670197.362</v>
      </c>
      <c r="L4" s="103">
        <v>0</v>
      </c>
      <c r="M4" s="103">
        <v>0</v>
      </c>
      <c r="N4" s="103">
        <f>1200*12</f>
        <v>14400</v>
      </c>
      <c r="O4" s="103">
        <f>10.8*12</f>
        <v>129.60000000000002</v>
      </c>
      <c r="P4" s="103">
        <f>12000*12</f>
        <v>144000</v>
      </c>
      <c r="Q4" s="103">
        <v>0</v>
      </c>
      <c r="R4" s="103">
        <v>0</v>
      </c>
      <c r="S4" s="103">
        <v>0</v>
      </c>
      <c r="T4" s="103">
        <f>177.12*12</f>
        <v>2125.44</v>
      </c>
      <c r="U4" s="116"/>
    </row>
    <row r="5" spans="1:20" s="106" customFormat="1" ht="11.25" hidden="1">
      <c r="A5" s="119">
        <v>501002</v>
      </c>
      <c r="B5" s="103">
        <v>1002</v>
      </c>
      <c r="C5" s="103">
        <v>200438</v>
      </c>
      <c r="D5" s="103" t="s">
        <v>19</v>
      </c>
      <c r="E5" s="103" t="s">
        <v>20</v>
      </c>
      <c r="F5" s="103" t="s">
        <v>112</v>
      </c>
      <c r="G5" s="103" t="s">
        <v>1322</v>
      </c>
      <c r="H5" s="103" t="s">
        <v>1318</v>
      </c>
      <c r="I5" s="103" t="s">
        <v>1314</v>
      </c>
      <c r="J5" s="103">
        <v>1479002</v>
      </c>
      <c r="K5" s="121">
        <f t="shared" si="0"/>
        <v>1547036.092</v>
      </c>
      <c r="L5" s="103">
        <v>0</v>
      </c>
      <c r="M5" s="103">
        <v>0</v>
      </c>
      <c r="N5" s="103">
        <f>1200*12</f>
        <v>14400</v>
      </c>
      <c r="O5" s="103">
        <f>10.8*12</f>
        <v>129.60000000000002</v>
      </c>
      <c r="P5" s="103">
        <f>11500*12</f>
        <v>138000</v>
      </c>
      <c r="Q5" s="103">
        <v>0</v>
      </c>
      <c r="R5" s="103">
        <v>0</v>
      </c>
      <c r="S5" s="103">
        <v>0</v>
      </c>
      <c r="T5" s="103">
        <f>177.12*12</f>
        <v>2125.44</v>
      </c>
    </row>
    <row r="6" spans="1:20" s="106" customFormat="1" ht="11.25" hidden="1">
      <c r="A6" s="119">
        <v>501405</v>
      </c>
      <c r="B6" s="103">
        <v>1405</v>
      </c>
      <c r="C6" s="103">
        <v>200405</v>
      </c>
      <c r="D6" s="103" t="s">
        <v>19</v>
      </c>
      <c r="E6" s="103" t="s">
        <v>20</v>
      </c>
      <c r="F6" s="103" t="s">
        <v>831</v>
      </c>
      <c r="G6" s="103" t="s">
        <v>667</v>
      </c>
      <c r="H6" s="103" t="s">
        <v>1318</v>
      </c>
      <c r="I6" s="103" t="s">
        <v>1315</v>
      </c>
      <c r="J6" s="103">
        <v>1223327</v>
      </c>
      <c r="K6" s="121">
        <f t="shared" si="0"/>
        <v>1279600.042</v>
      </c>
      <c r="L6" s="103">
        <v>0</v>
      </c>
      <c r="M6" s="103">
        <v>0</v>
      </c>
      <c r="N6" s="103">
        <f>1200*12</f>
        <v>14400</v>
      </c>
      <c r="O6" s="104">
        <f>10.8*12</f>
        <v>129.60000000000002</v>
      </c>
      <c r="P6" s="103">
        <f>26400*12</f>
        <v>316800</v>
      </c>
      <c r="Q6" s="104">
        <v>0</v>
      </c>
      <c r="R6" s="104">
        <v>0</v>
      </c>
      <c r="S6" s="104">
        <v>0</v>
      </c>
      <c r="T6" s="104">
        <f>177.12*12</f>
        <v>2125.44</v>
      </c>
    </row>
    <row r="7" spans="1:20" s="106" customFormat="1" ht="11.25" hidden="1">
      <c r="A7" s="119">
        <v>501202</v>
      </c>
      <c r="B7" s="103"/>
      <c r="C7" s="103"/>
      <c r="D7" s="103"/>
      <c r="E7" s="103"/>
      <c r="F7" s="103"/>
      <c r="G7" s="122" t="s">
        <v>1222</v>
      </c>
      <c r="H7" s="103"/>
      <c r="I7" s="104" t="s">
        <v>1316</v>
      </c>
      <c r="J7" s="104">
        <v>1596747</v>
      </c>
      <c r="K7" s="121">
        <f t="shared" si="0"/>
        <v>1670197.362</v>
      </c>
      <c r="L7" s="103">
        <v>0</v>
      </c>
      <c r="M7" s="103">
        <v>0</v>
      </c>
      <c r="N7" s="103">
        <v>14400</v>
      </c>
      <c r="O7" s="104">
        <f>10.8*12</f>
        <v>129.60000000000002</v>
      </c>
      <c r="P7" s="103">
        <f>P4</f>
        <v>144000</v>
      </c>
      <c r="Q7" s="104">
        <v>0</v>
      </c>
      <c r="R7" s="104">
        <v>0</v>
      </c>
      <c r="S7" s="104">
        <v>0</v>
      </c>
      <c r="T7" s="104">
        <f>T6</f>
        <v>2125.44</v>
      </c>
    </row>
    <row r="8" spans="1:20" s="106" customFormat="1" ht="11.25" hidden="1">
      <c r="A8" s="119">
        <v>501501</v>
      </c>
      <c r="B8" s="103">
        <v>1501</v>
      </c>
      <c r="C8" s="103">
        <v>200404</v>
      </c>
      <c r="D8" s="103" t="s">
        <v>19</v>
      </c>
      <c r="E8" s="103" t="s">
        <v>31</v>
      </c>
      <c r="F8" s="103" t="s">
        <v>175</v>
      </c>
      <c r="G8" s="103" t="s">
        <v>1323</v>
      </c>
      <c r="H8" s="103" t="s">
        <v>1318</v>
      </c>
      <c r="I8" s="103" t="s">
        <v>1324</v>
      </c>
      <c r="J8" s="103">
        <v>1223327</v>
      </c>
      <c r="K8" s="121">
        <f t="shared" si="0"/>
        <v>1279600.042</v>
      </c>
      <c r="L8" s="103">
        <v>0</v>
      </c>
      <c r="M8" s="103">
        <v>0</v>
      </c>
      <c r="N8" s="103">
        <f>1200*12</f>
        <v>14400</v>
      </c>
      <c r="O8" s="103">
        <f>10.8*12</f>
        <v>129.60000000000002</v>
      </c>
      <c r="P8" s="103">
        <f>20000*12</f>
        <v>240000</v>
      </c>
      <c r="Q8" s="103">
        <v>0</v>
      </c>
      <c r="R8" s="103">
        <v>0</v>
      </c>
      <c r="S8" s="103">
        <v>0</v>
      </c>
      <c r="T8" s="103">
        <f>177.12*12</f>
        <v>2125.44</v>
      </c>
    </row>
    <row r="9" spans="7:20" s="106" customFormat="1" ht="11.25" hidden="1"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7:20" s="106" customFormat="1" ht="11.25">
      <c r="G10" s="123" t="s">
        <v>1267</v>
      </c>
      <c r="H10" s="123"/>
      <c r="I10" s="117" t="s">
        <v>1267</v>
      </c>
      <c r="J10" s="118">
        <f aca="true" t="shared" si="1" ref="J10:S10">SUM(J2:J8)</f>
        <v>11061117</v>
      </c>
      <c r="K10" s="118">
        <f t="shared" si="1"/>
        <v>11569928.382</v>
      </c>
      <c r="L10" s="118">
        <f t="shared" si="1"/>
        <v>0</v>
      </c>
      <c r="M10" s="118">
        <f t="shared" si="1"/>
        <v>0</v>
      </c>
      <c r="N10" s="118">
        <f t="shared" si="1"/>
        <v>110400</v>
      </c>
      <c r="O10" s="118">
        <f t="shared" si="1"/>
        <v>907.2000000000002</v>
      </c>
      <c r="P10" s="118">
        <f t="shared" si="1"/>
        <v>1246800</v>
      </c>
      <c r="Q10" s="118">
        <f t="shared" si="1"/>
        <v>0</v>
      </c>
      <c r="R10" s="118">
        <f t="shared" si="1"/>
        <v>0</v>
      </c>
      <c r="S10" s="118">
        <f t="shared" si="1"/>
        <v>0</v>
      </c>
      <c r="T10" s="118">
        <f>SUM(T2:T9)</f>
        <v>14878.080000000002</v>
      </c>
    </row>
    <row r="11" spans="7:20" s="106" customFormat="1" ht="11.25">
      <c r="G11" s="123" t="s">
        <v>1268</v>
      </c>
      <c r="H11" s="123"/>
      <c r="I11" s="117" t="s">
        <v>1268</v>
      </c>
      <c r="J11" s="118">
        <f>J10*5.3%+J10</f>
        <v>11647356.201</v>
      </c>
      <c r="K11" s="118">
        <f>K10*5.3%+K10</f>
        <v>12183134.586245999</v>
      </c>
      <c r="L11" s="118">
        <f>L10*5.3%+L10</f>
        <v>0</v>
      </c>
      <c r="M11" s="118">
        <f>M10*5.3%+M10</f>
        <v>0</v>
      </c>
      <c r="N11" s="118">
        <f>N10*5.3%+N10</f>
        <v>116251.2</v>
      </c>
      <c r="O11" s="118">
        <f>O10*5.3%+O10</f>
        <v>955.2816000000001</v>
      </c>
      <c r="P11" s="118">
        <f>P10*5.3%+P10</f>
        <v>1312880.4</v>
      </c>
      <c r="Q11" s="118">
        <f>Q10*4.7%+Q10</f>
        <v>0</v>
      </c>
      <c r="R11" s="118">
        <f>R10*4.7%+R10</f>
        <v>0</v>
      </c>
      <c r="S11" s="118">
        <f>S10*4.7%+S10</f>
        <v>0</v>
      </c>
      <c r="T11" s="118">
        <f>T10*5.3%+T10</f>
        <v>15666.618240000002</v>
      </c>
    </row>
    <row r="12" spans="7:20" s="106" customFormat="1" ht="11.25">
      <c r="G12" s="123" t="s">
        <v>1269</v>
      </c>
      <c r="H12" s="123"/>
      <c r="I12" s="117" t="s">
        <v>1269</v>
      </c>
      <c r="J12" s="118">
        <f>J11*4.9%+J11</f>
        <v>12218076.654849</v>
      </c>
      <c r="K12" s="129">
        <f>K11*4.9%+K11</f>
        <v>12780108.180972053</v>
      </c>
      <c r="L12" s="118">
        <f>L11*4.9%+L11</f>
        <v>0</v>
      </c>
      <c r="M12" s="118">
        <f>M11*4.9%+M11</f>
        <v>0</v>
      </c>
      <c r="N12" s="118">
        <f>N11*4.9%+N11</f>
        <v>121947.5088</v>
      </c>
      <c r="O12" s="118">
        <f>O11*4.9%+O11</f>
        <v>1002.0903984000001</v>
      </c>
      <c r="P12" s="118">
        <f>P11*4.9%+P11</f>
        <v>1377211.5395999998</v>
      </c>
      <c r="Q12" s="118">
        <f aca="true" t="shared" si="2" ref="Q12:S13">Q11*4.6%+Q11</f>
        <v>0</v>
      </c>
      <c r="R12" s="118">
        <f t="shared" si="2"/>
        <v>0</v>
      </c>
      <c r="S12" s="118">
        <f t="shared" si="2"/>
        <v>0</v>
      </c>
      <c r="T12" s="118">
        <f>T11*4.9%+T11</f>
        <v>16434.28253376</v>
      </c>
    </row>
    <row r="13" spans="7:20" s="106" customFormat="1" ht="11.25">
      <c r="G13" s="123" t="s">
        <v>1308</v>
      </c>
      <c r="H13" s="123"/>
      <c r="I13" s="117" t="s">
        <v>1270</v>
      </c>
      <c r="J13" s="118">
        <f>J12*4.7%+J12</f>
        <v>12792326.257626902</v>
      </c>
      <c r="K13" s="118">
        <f>K12*4.7%+K12</f>
        <v>13380773.26547774</v>
      </c>
      <c r="L13" s="118">
        <f>L12*4.7%+L12</f>
        <v>0</v>
      </c>
      <c r="M13" s="118">
        <f>M12*4.7%+M12</f>
        <v>0</v>
      </c>
      <c r="N13" s="118">
        <f>N12*4.7%+N12</f>
        <v>127679.04171359999</v>
      </c>
      <c r="O13" s="118">
        <f>O12*4.7%+O12</f>
        <v>1049.1886471248001</v>
      </c>
      <c r="P13" s="118">
        <f>P12*4.7%+P12</f>
        <v>1441940.4819611998</v>
      </c>
      <c r="Q13" s="118">
        <f t="shared" si="2"/>
        <v>0</v>
      </c>
      <c r="R13" s="118">
        <f t="shared" si="2"/>
        <v>0</v>
      </c>
      <c r="S13" s="118">
        <f t="shared" si="2"/>
        <v>0</v>
      </c>
      <c r="T13" s="118">
        <f>T12*4.7%+T12</f>
        <v>17206.69381284672</v>
      </c>
    </row>
    <row r="14" spans="7:20" s="133" customFormat="1" ht="11.25">
      <c r="G14" s="134"/>
      <c r="H14" s="134"/>
      <c r="I14" s="135"/>
      <c r="J14" s="136"/>
      <c r="K14" s="137"/>
      <c r="L14" s="137"/>
      <c r="M14" s="136"/>
      <c r="N14" s="136"/>
      <c r="O14" s="136"/>
      <c r="P14" s="136"/>
      <c r="Q14" s="136"/>
      <c r="R14" s="136"/>
      <c r="S14" s="136"/>
      <c r="T14" s="136"/>
    </row>
    <row r="15" spans="7:16" s="106" customFormat="1" ht="12">
      <c r="G15" s="124" t="s">
        <v>1271</v>
      </c>
      <c r="J15" s="107" t="s">
        <v>1272</v>
      </c>
      <c r="K15" s="108" t="s">
        <v>1273</v>
      </c>
      <c r="L15" s="108"/>
      <c r="M15" s="109" t="s">
        <v>1267</v>
      </c>
      <c r="N15" s="109" t="s">
        <v>1268</v>
      </c>
      <c r="O15" s="109" t="s">
        <v>1269</v>
      </c>
      <c r="P15" s="109" t="s">
        <v>1308</v>
      </c>
    </row>
    <row r="16" spans="7:16" s="106" customFormat="1" ht="11.25">
      <c r="G16" s="124"/>
      <c r="J16" s="110">
        <v>102</v>
      </c>
      <c r="K16" s="110" t="s">
        <v>1274</v>
      </c>
      <c r="L16" s="110"/>
      <c r="M16" s="111">
        <f>J10</f>
        <v>11061117</v>
      </c>
      <c r="N16" s="111">
        <f>M16*5.3%+M16</f>
        <v>11647356.201</v>
      </c>
      <c r="O16" s="111">
        <f>N16*4.9%+N16</f>
        <v>12218076.654849</v>
      </c>
      <c r="P16" s="111">
        <f>O16*4.7%+O16</f>
        <v>12792326.257626902</v>
      </c>
    </row>
    <row r="17" spans="7:16" s="106" customFormat="1" ht="11.25">
      <c r="G17" s="124"/>
      <c r="J17" s="110">
        <v>104</v>
      </c>
      <c r="K17" s="110" t="s">
        <v>1275</v>
      </c>
      <c r="L17" s="110"/>
      <c r="M17" s="111">
        <f>SUM(L10:T10)</f>
        <v>1372985.28</v>
      </c>
      <c r="N17" s="111">
        <f>M17*5.3%+M17</f>
        <v>1445753.49984</v>
      </c>
      <c r="O17" s="111">
        <f>N17*4.9%+N17</f>
        <v>1516595.42133216</v>
      </c>
      <c r="P17" s="111">
        <f>O17*4.7%+O17</f>
        <v>1587875.4061347716</v>
      </c>
    </row>
    <row r="18" spans="9:16" s="106" customFormat="1" ht="11.25">
      <c r="I18" s="106" t="s">
        <v>1325</v>
      </c>
      <c r="J18" s="112" t="s">
        <v>1276</v>
      </c>
      <c r="K18" s="113"/>
      <c r="L18" s="114"/>
      <c r="M18" s="111">
        <f>SUM(M16:M17)</f>
        <v>12434102.28</v>
      </c>
      <c r="N18" s="115">
        <f>SUM(N16:N17)</f>
        <v>13093109.70084</v>
      </c>
      <c r="O18" s="111">
        <f>SUM(O16:O17)</f>
        <v>13734672.07618116</v>
      </c>
      <c r="P18" s="111">
        <f>SUM(P16:P17)</f>
        <v>14380201.663761673</v>
      </c>
    </row>
    <row r="19" spans="13:16" ht="11.25">
      <c r="M19" s="125"/>
      <c r="N19" s="125"/>
      <c r="O19" s="125"/>
      <c r="P19" s="125"/>
    </row>
    <row r="21" spans="14:16" ht="11.25">
      <c r="N21" s="126"/>
      <c r="O21" s="126"/>
      <c r="P21" s="1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75"/>
  <sheetViews>
    <sheetView view="pageBreakPreview" zoomScale="60" zoomScaleNormal="70" zoomScalePageLayoutView="0" workbookViewId="0" topLeftCell="I1">
      <pane ySplit="2" topLeftCell="A3" activePane="bottomLeft" state="frozen"/>
      <selection pane="topLeft" activeCell="I25" sqref="I25"/>
      <selection pane="bottomLeft" activeCell="R746" sqref="R746"/>
    </sheetView>
  </sheetViews>
  <sheetFormatPr defaultColWidth="9.140625" defaultRowHeight="15"/>
  <cols>
    <col min="1" max="1" width="6.8515625" style="1" hidden="1" customWidth="1"/>
    <col min="2" max="2" width="4.7109375" style="1" hidden="1" customWidth="1"/>
    <col min="3" max="3" width="6.57421875" style="1" hidden="1" customWidth="1"/>
    <col min="4" max="4" width="5.140625" style="2" hidden="1" customWidth="1"/>
    <col min="5" max="5" width="7.57421875" style="2" hidden="1" customWidth="1"/>
    <col min="6" max="6" width="7.28125" style="2" hidden="1" customWidth="1"/>
    <col min="7" max="7" width="9.140625" style="2" hidden="1" customWidth="1"/>
    <col min="8" max="8" width="16.28125" style="2" hidden="1" customWidth="1"/>
    <col min="9" max="9" width="22.7109375" style="2" customWidth="1"/>
    <col min="10" max="10" width="46.7109375" style="3" customWidth="1"/>
    <col min="11" max="11" width="23.8515625" style="4" customWidth="1"/>
    <col min="12" max="12" width="26.421875" style="4" customWidth="1"/>
    <col min="13" max="13" width="17.57421875" style="3" customWidth="1"/>
    <col min="14" max="14" width="19.7109375" style="4" customWidth="1"/>
    <col min="15" max="15" width="18.7109375" style="3" customWidth="1"/>
    <col min="16" max="16" width="18.28125" style="4" customWidth="1"/>
    <col min="17" max="17" width="19.7109375" style="3" bestFit="1" customWidth="1"/>
    <col min="18" max="18" width="19.7109375" style="4" bestFit="1" customWidth="1"/>
    <col min="19" max="19" width="18.28125" style="4" bestFit="1" customWidth="1"/>
    <col min="20" max="20" width="21.140625" style="4" bestFit="1" customWidth="1"/>
    <col min="21" max="21" width="42.140625" style="1" hidden="1" customWidth="1"/>
    <col min="22" max="24" width="14.28125" style="1" hidden="1" customWidth="1"/>
    <col min="25" max="25" width="13.28125" style="1" hidden="1" customWidth="1"/>
    <col min="26" max="26" width="13.8515625" style="1" hidden="1" customWidth="1"/>
    <col min="27" max="27" width="11.28125" style="1" hidden="1" customWidth="1"/>
    <col min="28" max="29" width="11.28125" style="1" bestFit="1" customWidth="1"/>
    <col min="30" max="30" width="10.00390625" style="1" bestFit="1" customWidth="1"/>
    <col min="31" max="31" width="12.28125" style="1" bestFit="1" customWidth="1"/>
    <col min="32" max="32" width="9.140625" style="1" customWidth="1"/>
    <col min="33" max="33" width="13.28125" style="99" bestFit="1" customWidth="1"/>
    <col min="34" max="34" width="12.28125" style="99" bestFit="1" customWidth="1"/>
    <col min="35" max="35" width="11.28125" style="99" bestFit="1" customWidth="1"/>
    <col min="36" max="36" width="10.00390625" style="99" bestFit="1" customWidth="1"/>
    <col min="37" max="37" width="9.28125" style="99" bestFit="1" customWidth="1"/>
    <col min="38" max="41" width="12.28125" style="99" bestFit="1" customWidth="1"/>
    <col min="42" max="42" width="11.28125" style="99" bestFit="1" customWidth="1"/>
    <col min="43" max="43" width="12.7109375" style="99" bestFit="1" customWidth="1"/>
    <col min="44" max="16384" width="9.140625" style="1" customWidth="1"/>
  </cols>
  <sheetData>
    <row r="1" spans="21:43" ht="12" hidden="1">
      <c r="U1" s="5"/>
      <c r="V1" s="6"/>
      <c r="W1" s="6"/>
      <c r="X1" s="5"/>
      <c r="Y1" s="6"/>
      <c r="Z1" s="5"/>
      <c r="AA1" s="6"/>
      <c r="AB1" s="5"/>
      <c r="AC1" s="6"/>
      <c r="AD1" s="6"/>
      <c r="AE1" s="6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15" customFormat="1" ht="12" hidden="1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1"/>
      <c r="U2" s="5"/>
      <c r="V2" s="5"/>
      <c r="W2" s="5"/>
      <c r="X2" s="5"/>
      <c r="Y2" s="5"/>
      <c r="Z2" s="5"/>
      <c r="AA2" s="5"/>
      <c r="AB2" s="5"/>
      <c r="AC2" s="5"/>
      <c r="AD2" s="5"/>
      <c r="AE2" s="12"/>
      <c r="AF2" s="13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s="20" customFormat="1" ht="12" hidden="1">
      <c r="A3" s="16">
        <v>501443</v>
      </c>
      <c r="B3" s="16">
        <v>1443</v>
      </c>
      <c r="C3" s="16">
        <v>53798</v>
      </c>
      <c r="D3" s="17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24</v>
      </c>
      <c r="J3" s="18">
        <v>1452875.311445203</v>
      </c>
      <c r="K3" s="18">
        <v>0</v>
      </c>
      <c r="L3" s="18">
        <v>0</v>
      </c>
      <c r="M3" s="18">
        <v>11064.531336864713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20" customFormat="1" ht="12" hidden="1">
      <c r="A4" s="16">
        <v>501442</v>
      </c>
      <c r="B4" s="16">
        <v>1442</v>
      </c>
      <c r="C4" s="16">
        <v>26505</v>
      </c>
      <c r="D4" s="17" t="s">
        <v>19</v>
      </c>
      <c r="E4" s="17" t="s">
        <v>20</v>
      </c>
      <c r="F4" s="17" t="s">
        <v>25</v>
      </c>
      <c r="G4" s="17" t="s">
        <v>22</v>
      </c>
      <c r="H4" s="17" t="s">
        <v>26</v>
      </c>
      <c r="I4" s="17" t="s">
        <v>27</v>
      </c>
      <c r="J4" s="18">
        <v>1452867.9350909784</v>
      </c>
      <c r="K4" s="18">
        <v>0</v>
      </c>
      <c r="L4" s="18">
        <v>0</v>
      </c>
      <c r="M4" s="18">
        <v>11064.531336864713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20" customFormat="1" ht="12" hidden="1">
      <c r="A5" s="16">
        <v>501445</v>
      </c>
      <c r="B5" s="16">
        <v>1445</v>
      </c>
      <c r="C5" s="16">
        <v>54098</v>
      </c>
      <c r="D5" s="17" t="s">
        <v>19</v>
      </c>
      <c r="E5" s="17" t="s">
        <v>20</v>
      </c>
      <c r="F5" s="17" t="s">
        <v>28</v>
      </c>
      <c r="G5" s="17" t="s">
        <v>22</v>
      </c>
      <c r="H5" s="17" t="s">
        <v>29</v>
      </c>
      <c r="I5" s="17" t="s">
        <v>30</v>
      </c>
      <c r="J5" s="18">
        <v>1452867.9350909784</v>
      </c>
      <c r="K5" s="18">
        <v>0</v>
      </c>
      <c r="L5" s="18">
        <v>0</v>
      </c>
      <c r="M5" s="18">
        <v>11064.531336864713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9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20" customFormat="1" ht="12" hidden="1">
      <c r="A6" s="16">
        <v>501204</v>
      </c>
      <c r="B6" s="16">
        <v>1204</v>
      </c>
      <c r="C6" s="16">
        <v>200001</v>
      </c>
      <c r="D6" s="17" t="s">
        <v>19</v>
      </c>
      <c r="E6" s="17" t="s">
        <v>31</v>
      </c>
      <c r="F6" s="17" t="s">
        <v>25</v>
      </c>
      <c r="G6" s="17" t="s">
        <v>22</v>
      </c>
      <c r="H6" s="17" t="s">
        <v>32</v>
      </c>
      <c r="I6" s="17" t="s">
        <v>33</v>
      </c>
      <c r="J6" s="18">
        <v>1452867.9350909784</v>
      </c>
      <c r="K6" s="18">
        <v>0</v>
      </c>
      <c r="L6" s="18">
        <v>0</v>
      </c>
      <c r="M6" s="18">
        <v>11064.531336864713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9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20" customFormat="1" ht="12" hidden="1">
      <c r="A7" s="16">
        <v>501205</v>
      </c>
      <c r="B7" s="16">
        <v>1205</v>
      </c>
      <c r="C7" s="16">
        <v>200052</v>
      </c>
      <c r="D7" s="17" t="s">
        <v>19</v>
      </c>
      <c r="E7" s="17" t="s">
        <v>20</v>
      </c>
      <c r="F7" s="17" t="s">
        <v>34</v>
      </c>
      <c r="G7" s="17" t="s">
        <v>22</v>
      </c>
      <c r="H7" s="17" t="s">
        <v>35</v>
      </c>
      <c r="I7" s="17" t="s">
        <v>36</v>
      </c>
      <c r="J7" s="18">
        <v>1452867.9350909784</v>
      </c>
      <c r="K7" s="18">
        <v>0</v>
      </c>
      <c r="L7" s="18">
        <v>0</v>
      </c>
      <c r="M7" s="18">
        <v>11064.531336864713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9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20" customFormat="1" ht="12" hidden="1">
      <c r="A8" s="16">
        <v>501506</v>
      </c>
      <c r="B8" s="16">
        <v>1101</v>
      </c>
      <c r="C8" s="16">
        <v>3829</v>
      </c>
      <c r="D8" s="17" t="s">
        <v>19</v>
      </c>
      <c r="E8" s="17" t="s">
        <v>20</v>
      </c>
      <c r="F8" s="17" t="s">
        <v>37</v>
      </c>
      <c r="G8" s="17" t="s">
        <v>22</v>
      </c>
      <c r="H8" s="17" t="s">
        <v>38</v>
      </c>
      <c r="I8" s="17" t="s">
        <v>39</v>
      </c>
      <c r="J8" s="18">
        <v>1341032.26255934</v>
      </c>
      <c r="K8" s="18">
        <v>0</v>
      </c>
      <c r="L8" s="18">
        <v>0</v>
      </c>
      <c r="M8" s="18">
        <v>11064.531336864713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9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20" customFormat="1" ht="12" hidden="1">
      <c r="A9" s="16">
        <v>501303</v>
      </c>
      <c r="B9" s="16">
        <v>1303</v>
      </c>
      <c r="C9" s="16">
        <v>45609</v>
      </c>
      <c r="D9" s="17" t="s">
        <v>19</v>
      </c>
      <c r="E9" s="17" t="s">
        <v>31</v>
      </c>
      <c r="F9" s="17" t="s">
        <v>20</v>
      </c>
      <c r="G9" s="17" t="s">
        <v>22</v>
      </c>
      <c r="H9" s="17" t="s">
        <v>40</v>
      </c>
      <c r="I9" s="17" t="s">
        <v>41</v>
      </c>
      <c r="J9" s="18">
        <v>1341032.26255934</v>
      </c>
      <c r="K9" s="18">
        <v>0</v>
      </c>
      <c r="L9" s="18">
        <v>0</v>
      </c>
      <c r="M9" s="18">
        <v>11064.531336864713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9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20" customFormat="1" ht="12" hidden="1">
      <c r="A10" s="16">
        <v>501406</v>
      </c>
      <c r="B10" s="16">
        <v>1406</v>
      </c>
      <c r="C10" s="16">
        <v>54917</v>
      </c>
      <c r="D10" s="17" t="s">
        <v>19</v>
      </c>
      <c r="E10" s="17" t="s">
        <v>31</v>
      </c>
      <c r="F10" s="17" t="s">
        <v>42</v>
      </c>
      <c r="G10" s="17" t="s">
        <v>22</v>
      </c>
      <c r="H10" s="17" t="s">
        <v>43</v>
      </c>
      <c r="I10" s="17" t="s">
        <v>44</v>
      </c>
      <c r="J10" s="18">
        <v>1341032.26255934</v>
      </c>
      <c r="K10" s="18">
        <v>0</v>
      </c>
      <c r="L10" s="18">
        <v>0</v>
      </c>
      <c r="M10" s="18">
        <v>11064.531336864713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9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20" customFormat="1" ht="12" hidden="1">
      <c r="A11" s="16">
        <v>501107</v>
      </c>
      <c r="B11" s="16">
        <v>1107</v>
      </c>
      <c r="C11" s="16">
        <v>200390</v>
      </c>
      <c r="D11" s="17" t="s">
        <v>19</v>
      </c>
      <c r="E11" s="17" t="s">
        <v>31</v>
      </c>
      <c r="F11" s="17" t="s">
        <v>45</v>
      </c>
      <c r="G11" s="17" t="s">
        <v>22</v>
      </c>
      <c r="H11" s="17" t="s">
        <v>46</v>
      </c>
      <c r="I11" s="17" t="s">
        <v>47</v>
      </c>
      <c r="J11" s="18">
        <v>1341032.26255934</v>
      </c>
      <c r="K11" s="18">
        <v>0</v>
      </c>
      <c r="L11" s="18">
        <v>0</v>
      </c>
      <c r="M11" s="18">
        <v>11064.531336864713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20" customFormat="1" ht="12" hidden="1">
      <c r="A12" s="16">
        <v>501502</v>
      </c>
      <c r="B12" s="16">
        <v>1502</v>
      </c>
      <c r="C12" s="16">
        <v>59624</v>
      </c>
      <c r="D12" s="17" t="s">
        <v>19</v>
      </c>
      <c r="E12" s="17" t="s">
        <v>20</v>
      </c>
      <c r="F12" s="17" t="s">
        <v>48</v>
      </c>
      <c r="G12" s="17" t="s">
        <v>22</v>
      </c>
      <c r="H12" s="17" t="s">
        <v>49</v>
      </c>
      <c r="I12" s="17" t="s">
        <v>50</v>
      </c>
      <c r="J12" s="18">
        <f>1230899.6058093-88.3421569581498</f>
        <v>1230811.263652342</v>
      </c>
      <c r="K12" s="18">
        <v>0</v>
      </c>
      <c r="L12" s="18">
        <v>0</v>
      </c>
      <c r="M12" s="18">
        <v>8298.398502648535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20" customFormat="1" ht="12" hidden="1">
      <c r="A13" s="21">
        <v>501304</v>
      </c>
      <c r="B13" s="21">
        <v>1304</v>
      </c>
      <c r="C13" s="21">
        <v>2134</v>
      </c>
      <c r="D13" s="17" t="s">
        <v>19</v>
      </c>
      <c r="E13" s="17" t="s">
        <v>31</v>
      </c>
      <c r="F13" s="17" t="s">
        <v>51</v>
      </c>
      <c r="G13" s="17">
        <v>3</v>
      </c>
      <c r="H13" s="17" t="s">
        <v>52</v>
      </c>
      <c r="I13" s="17" t="s">
        <v>53</v>
      </c>
      <c r="J13" s="22">
        <v>758141.6872019701</v>
      </c>
      <c r="K13" s="22">
        <v>63178.47393349752</v>
      </c>
      <c r="L13" s="22">
        <v>11194.76087069961</v>
      </c>
      <c r="M13" s="18">
        <v>8298.398502648535</v>
      </c>
      <c r="N13" s="22">
        <v>119.49693843813893</v>
      </c>
      <c r="O13" s="22">
        <v>216023.90982094666</v>
      </c>
      <c r="P13" s="23">
        <v>13267.47952603448</v>
      </c>
      <c r="Q13" s="22">
        <v>55400.108403681625</v>
      </c>
      <c r="R13" s="22">
        <v>136996.20287739602</v>
      </c>
      <c r="S13" s="22">
        <v>1959.7497903854783</v>
      </c>
      <c r="T13" s="19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2" customFormat="1" ht="14.25" hidden="1">
      <c r="A14" s="17">
        <v>501203</v>
      </c>
      <c r="B14" s="17">
        <v>1203</v>
      </c>
      <c r="C14" s="17">
        <v>200047</v>
      </c>
      <c r="D14" s="17" t="s">
        <v>54</v>
      </c>
      <c r="E14" s="17" t="s">
        <v>31</v>
      </c>
      <c r="F14" s="17" t="s">
        <v>55</v>
      </c>
      <c r="G14" s="17">
        <v>3</v>
      </c>
      <c r="H14" s="17" t="s">
        <v>56</v>
      </c>
      <c r="I14" s="17" t="s">
        <v>57</v>
      </c>
      <c r="J14" s="22">
        <v>758141.6872019701</v>
      </c>
      <c r="K14" s="22">
        <v>63178.47393349752</v>
      </c>
      <c r="L14" s="22">
        <v>11194.76087069961</v>
      </c>
      <c r="M14" s="22">
        <v>8298.398502648535</v>
      </c>
      <c r="N14" s="22">
        <v>119.49693843813893</v>
      </c>
      <c r="O14" s="22">
        <v>216023.90982094666</v>
      </c>
      <c r="P14" s="18">
        <v>13267.47952603448</v>
      </c>
      <c r="Q14" s="18">
        <v>55400.108403681625</v>
      </c>
      <c r="R14" s="22">
        <v>136465.50369635463</v>
      </c>
      <c r="S14" s="18">
        <v>1959.7497903854783</v>
      </c>
      <c r="T14" s="2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2" hidden="1">
      <c r="A15" s="25">
        <v>501445</v>
      </c>
      <c r="B15" s="25">
        <v>1445</v>
      </c>
      <c r="C15" s="25">
        <v>3586</v>
      </c>
      <c r="D15" s="17" t="s">
        <v>19</v>
      </c>
      <c r="E15" s="17" t="s">
        <v>20</v>
      </c>
      <c r="F15" s="17" t="s">
        <v>58</v>
      </c>
      <c r="G15" s="17">
        <v>3</v>
      </c>
      <c r="H15" s="17" t="s">
        <v>59</v>
      </c>
      <c r="I15" s="17" t="s">
        <v>60</v>
      </c>
      <c r="J15" s="18">
        <v>758141.6872019701</v>
      </c>
      <c r="K15" s="23">
        <v>63178.47393349752</v>
      </c>
      <c r="L15" s="22">
        <v>11194.76087069961</v>
      </c>
      <c r="M15" s="18">
        <v>8298.398502648535</v>
      </c>
      <c r="N15" s="23">
        <v>119.49693843813893</v>
      </c>
      <c r="O15" s="18">
        <v>216023.90982094666</v>
      </c>
      <c r="P15" s="23">
        <v>13267.47952603448</v>
      </c>
      <c r="Q15" s="22">
        <v>55400.108403681625</v>
      </c>
      <c r="R15" s="23">
        <v>136996.20287739602</v>
      </c>
      <c r="S15" s="23">
        <v>1959.7497903854783</v>
      </c>
      <c r="T15" s="19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7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20" customFormat="1" ht="12" hidden="1">
      <c r="A16" s="21">
        <v>501443</v>
      </c>
      <c r="B16" s="21">
        <v>1443</v>
      </c>
      <c r="C16" s="21">
        <v>7689</v>
      </c>
      <c r="D16" s="17" t="s">
        <v>61</v>
      </c>
      <c r="E16" s="17" t="s">
        <v>20</v>
      </c>
      <c r="F16" s="17" t="s">
        <v>62</v>
      </c>
      <c r="G16" s="17">
        <v>3</v>
      </c>
      <c r="H16" s="17" t="s">
        <v>63</v>
      </c>
      <c r="I16" s="17" t="s">
        <v>64</v>
      </c>
      <c r="J16" s="22">
        <v>758141.6872019701</v>
      </c>
      <c r="K16" s="22">
        <v>63178.47393349752</v>
      </c>
      <c r="L16" s="22">
        <v>11194.76087069961</v>
      </c>
      <c r="M16" s="18">
        <v>8298.398502648535</v>
      </c>
      <c r="N16" s="22">
        <v>119.49693843813893</v>
      </c>
      <c r="O16" s="22">
        <v>216023.90982094666</v>
      </c>
      <c r="P16" s="23">
        <v>13267.47952603448</v>
      </c>
      <c r="Q16" s="22">
        <v>55400.108403681625</v>
      </c>
      <c r="R16" s="22">
        <v>136996.20287739602</v>
      </c>
      <c r="S16" s="22">
        <v>1959.7497903854783</v>
      </c>
      <c r="T16" s="19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20" customFormat="1" ht="12" hidden="1">
      <c r="A17" s="21">
        <v>501445</v>
      </c>
      <c r="B17" s="21">
        <v>1445</v>
      </c>
      <c r="C17" s="21">
        <v>11882</v>
      </c>
      <c r="D17" s="17" t="s">
        <v>61</v>
      </c>
      <c r="E17" s="17" t="s">
        <v>20</v>
      </c>
      <c r="F17" s="17" t="s">
        <v>65</v>
      </c>
      <c r="G17" s="17">
        <v>3</v>
      </c>
      <c r="H17" s="17" t="s">
        <v>66</v>
      </c>
      <c r="I17" s="17" t="s">
        <v>67</v>
      </c>
      <c r="J17" s="22">
        <v>758141.6872019701</v>
      </c>
      <c r="K17" s="22">
        <v>63178.47393349752</v>
      </c>
      <c r="L17" s="22">
        <v>11194.76087069961</v>
      </c>
      <c r="M17" s="18">
        <v>691.5332085540446</v>
      </c>
      <c r="N17" s="22">
        <v>119.49693843813893</v>
      </c>
      <c r="O17" s="22">
        <v>216023.90982094666</v>
      </c>
      <c r="P17" s="23">
        <v>13267.47952603448</v>
      </c>
      <c r="Q17" s="22">
        <v>55400.108403681625</v>
      </c>
      <c r="R17" s="22">
        <v>136996.20287739602</v>
      </c>
      <c r="S17" s="22">
        <v>1959.7497903854783</v>
      </c>
      <c r="T17" s="19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20" customFormat="1" ht="12" hidden="1">
      <c r="A18" s="21">
        <v>501444</v>
      </c>
      <c r="B18" s="21">
        <v>1444</v>
      </c>
      <c r="C18" s="21">
        <v>19981</v>
      </c>
      <c r="D18" s="17" t="s">
        <v>61</v>
      </c>
      <c r="E18" s="17" t="s">
        <v>20</v>
      </c>
      <c r="F18" s="17" t="s">
        <v>68</v>
      </c>
      <c r="G18" s="17">
        <v>3</v>
      </c>
      <c r="H18" s="17" t="s">
        <v>69</v>
      </c>
      <c r="I18" s="17" t="s">
        <v>70</v>
      </c>
      <c r="J18" s="22">
        <v>758141.6872019701</v>
      </c>
      <c r="K18" s="22">
        <v>63178.47393349752</v>
      </c>
      <c r="L18" s="22">
        <v>11194.76087069961</v>
      </c>
      <c r="M18" s="18">
        <v>8298.398502648535</v>
      </c>
      <c r="N18" s="22">
        <v>119.49693843813893</v>
      </c>
      <c r="O18" s="22">
        <v>216023.90982094666</v>
      </c>
      <c r="P18" s="23">
        <v>13267.47952603448</v>
      </c>
      <c r="Q18" s="22">
        <v>55400.108403681625</v>
      </c>
      <c r="R18" s="22">
        <v>136996.20287739602</v>
      </c>
      <c r="S18" s="22">
        <v>1959.7497903854783</v>
      </c>
      <c r="T18" s="19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20" customFormat="1" ht="12" hidden="1">
      <c r="A19" s="21">
        <v>501443</v>
      </c>
      <c r="B19" s="21">
        <v>1443</v>
      </c>
      <c r="C19" s="21">
        <v>26521</v>
      </c>
      <c r="D19" s="17" t="s">
        <v>19</v>
      </c>
      <c r="E19" s="17" t="s">
        <v>20</v>
      </c>
      <c r="F19" s="17" t="s">
        <v>25</v>
      </c>
      <c r="G19" s="17">
        <v>3</v>
      </c>
      <c r="H19" s="17" t="s">
        <v>71</v>
      </c>
      <c r="I19" s="17" t="s">
        <v>72</v>
      </c>
      <c r="J19" s="22">
        <v>758141.6872019701</v>
      </c>
      <c r="K19" s="22">
        <v>63178.47393349752</v>
      </c>
      <c r="L19" s="22">
        <v>11194.76087069961</v>
      </c>
      <c r="M19" s="18">
        <v>8298.398502648535</v>
      </c>
      <c r="N19" s="22">
        <v>119.49693843813893</v>
      </c>
      <c r="O19" s="22">
        <v>216023.90982094666</v>
      </c>
      <c r="P19" s="23">
        <v>13267.47952603448</v>
      </c>
      <c r="Q19" s="22">
        <v>55400.108403681625</v>
      </c>
      <c r="R19" s="22">
        <v>136996.20287739602</v>
      </c>
      <c r="S19" s="22">
        <v>1959.7497903854783</v>
      </c>
      <c r="T19" s="19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20" customFormat="1" ht="12" hidden="1">
      <c r="A20" s="26">
        <v>501406</v>
      </c>
      <c r="B20" s="21">
        <v>1412</v>
      </c>
      <c r="C20" s="21">
        <v>45269</v>
      </c>
      <c r="D20" s="17" t="s">
        <v>19</v>
      </c>
      <c r="E20" s="17" t="s">
        <v>20</v>
      </c>
      <c r="F20" s="17" t="s">
        <v>73</v>
      </c>
      <c r="G20" s="17">
        <v>3</v>
      </c>
      <c r="H20" s="17" t="s">
        <v>74</v>
      </c>
      <c r="I20" s="17" t="s">
        <v>75</v>
      </c>
      <c r="J20" s="22">
        <v>758141.6872019701</v>
      </c>
      <c r="K20" s="22">
        <v>63178.47393349752</v>
      </c>
      <c r="L20" s="22">
        <v>11194.76087069961</v>
      </c>
      <c r="M20" s="18">
        <v>0</v>
      </c>
      <c r="N20" s="22">
        <v>119.49693843813893</v>
      </c>
      <c r="O20" s="22">
        <v>18001.99248507889</v>
      </c>
      <c r="P20" s="23">
        <v>13267.47952603448</v>
      </c>
      <c r="Q20" s="22">
        <v>55400.108403681625</v>
      </c>
      <c r="R20" s="22">
        <v>136996.20287739602</v>
      </c>
      <c r="S20" s="22">
        <v>1959.7497903854783</v>
      </c>
      <c r="T20" s="19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2" hidden="1">
      <c r="A21" s="25">
        <v>501108</v>
      </c>
      <c r="B21" s="25">
        <v>1108</v>
      </c>
      <c r="C21" s="25">
        <v>50270</v>
      </c>
      <c r="D21" s="17" t="s">
        <v>19</v>
      </c>
      <c r="E21" s="17" t="s">
        <v>20</v>
      </c>
      <c r="F21" s="17" t="s">
        <v>76</v>
      </c>
      <c r="G21" s="17">
        <v>3</v>
      </c>
      <c r="H21" s="17" t="s">
        <v>77</v>
      </c>
      <c r="I21" s="17" t="s">
        <v>78</v>
      </c>
      <c r="J21" s="18">
        <v>758141.6872019701</v>
      </c>
      <c r="K21" s="23">
        <v>63178.47393349752</v>
      </c>
      <c r="L21" s="22">
        <v>11194.76087069961</v>
      </c>
      <c r="M21" s="18">
        <v>8298.398502648535</v>
      </c>
      <c r="N21" s="23">
        <v>119.49693843813893</v>
      </c>
      <c r="O21" s="18">
        <v>216023.90982094666</v>
      </c>
      <c r="P21" s="23">
        <v>13267.47952603448</v>
      </c>
      <c r="Q21" s="22">
        <v>55400.108403681625</v>
      </c>
      <c r="R21" s="23">
        <v>136996.20287739602</v>
      </c>
      <c r="S21" s="23">
        <v>1959.7497903854783</v>
      </c>
      <c r="T21" s="19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7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20" customFormat="1" ht="12" hidden="1">
      <c r="A22" s="21">
        <v>501443</v>
      </c>
      <c r="B22" s="21">
        <v>1443</v>
      </c>
      <c r="C22" s="21">
        <v>50445</v>
      </c>
      <c r="D22" s="17" t="s">
        <v>19</v>
      </c>
      <c r="E22" s="17" t="s">
        <v>20</v>
      </c>
      <c r="F22" s="17" t="s">
        <v>79</v>
      </c>
      <c r="G22" s="17">
        <v>3</v>
      </c>
      <c r="H22" s="17" t="s">
        <v>80</v>
      </c>
      <c r="I22" s="17" t="s">
        <v>81</v>
      </c>
      <c r="J22" s="22">
        <v>758141.6872019701</v>
      </c>
      <c r="K22" s="22">
        <v>63178.47393349752</v>
      </c>
      <c r="L22" s="22">
        <v>11194.76087069961</v>
      </c>
      <c r="M22" s="18">
        <v>8298.398502648535</v>
      </c>
      <c r="N22" s="22">
        <v>119.49693843813893</v>
      </c>
      <c r="O22" s="22">
        <v>216023.90982094666</v>
      </c>
      <c r="P22" s="23">
        <v>13267.47952603448</v>
      </c>
      <c r="Q22" s="22">
        <v>55400.108403681625</v>
      </c>
      <c r="R22" s="22">
        <v>136996.20287739602</v>
      </c>
      <c r="S22" s="22">
        <v>1959.7497903854783</v>
      </c>
      <c r="T22" s="19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20" customFormat="1" ht="12" hidden="1">
      <c r="A23" s="21">
        <v>501443</v>
      </c>
      <c r="B23" s="26">
        <v>1443</v>
      </c>
      <c r="C23" s="21">
        <v>54195</v>
      </c>
      <c r="D23" s="17" t="s">
        <v>19</v>
      </c>
      <c r="E23" s="17" t="s">
        <v>31</v>
      </c>
      <c r="F23" s="17" t="s">
        <v>82</v>
      </c>
      <c r="G23" s="17">
        <v>3</v>
      </c>
      <c r="H23" s="17" t="s">
        <v>83</v>
      </c>
      <c r="I23" s="17" t="s">
        <v>64</v>
      </c>
      <c r="J23" s="22">
        <v>758141.6872019701</v>
      </c>
      <c r="K23" s="22">
        <v>63178.47393349752</v>
      </c>
      <c r="L23" s="22">
        <v>11194.76087069961</v>
      </c>
      <c r="M23" s="18">
        <v>8298.398502648535</v>
      </c>
      <c r="N23" s="22">
        <v>119.49693843813893</v>
      </c>
      <c r="O23" s="22">
        <v>216023.90982094666</v>
      </c>
      <c r="P23" s="23">
        <v>13267.47952603448</v>
      </c>
      <c r="Q23" s="22">
        <v>55400.108403681625</v>
      </c>
      <c r="R23" s="22">
        <v>136996.20287739602</v>
      </c>
      <c r="S23" s="22">
        <v>1959.7497903854783</v>
      </c>
      <c r="T23" s="19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20" customFormat="1" ht="12" hidden="1">
      <c r="A24" s="21">
        <v>501406</v>
      </c>
      <c r="B24" s="21">
        <v>1406</v>
      </c>
      <c r="C24" s="21">
        <v>56672</v>
      </c>
      <c r="D24" s="17" t="s">
        <v>19</v>
      </c>
      <c r="E24" s="17" t="s">
        <v>20</v>
      </c>
      <c r="F24" s="17" t="s">
        <v>84</v>
      </c>
      <c r="G24" s="17">
        <v>3</v>
      </c>
      <c r="H24" s="17" t="s">
        <v>85</v>
      </c>
      <c r="I24" s="17" t="s">
        <v>86</v>
      </c>
      <c r="J24" s="22">
        <v>758141.6872019701</v>
      </c>
      <c r="K24" s="22">
        <v>63178.47393349752</v>
      </c>
      <c r="L24" s="22">
        <v>11194.76087069961</v>
      </c>
      <c r="M24" s="18">
        <v>8298.398502648535</v>
      </c>
      <c r="N24" s="22">
        <v>119.49693843813893</v>
      </c>
      <c r="O24" s="22">
        <v>216023.90982094666</v>
      </c>
      <c r="P24" s="23">
        <v>13267.47952603448</v>
      </c>
      <c r="Q24" s="22">
        <v>55400.108403681625</v>
      </c>
      <c r="R24" s="22">
        <v>136996.20287739602</v>
      </c>
      <c r="S24" s="22">
        <v>1959.7497903854783</v>
      </c>
      <c r="T24" s="19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20" customFormat="1" ht="12" hidden="1">
      <c r="A25" s="21">
        <v>501304</v>
      </c>
      <c r="B25" s="21">
        <v>1304</v>
      </c>
      <c r="C25" s="21">
        <v>57639</v>
      </c>
      <c r="D25" s="17" t="s">
        <v>19</v>
      </c>
      <c r="E25" s="17" t="s">
        <v>31</v>
      </c>
      <c r="F25" s="17" t="s">
        <v>87</v>
      </c>
      <c r="G25" s="17">
        <v>3</v>
      </c>
      <c r="H25" s="17" t="s">
        <v>88</v>
      </c>
      <c r="I25" s="17" t="s">
        <v>89</v>
      </c>
      <c r="J25" s="22">
        <v>758141.6872019701</v>
      </c>
      <c r="K25" s="22">
        <v>63178.47393349752</v>
      </c>
      <c r="L25" s="22">
        <v>11194.76087069961</v>
      </c>
      <c r="M25" s="18">
        <v>8298.398502648535</v>
      </c>
      <c r="N25" s="22">
        <v>119.49693843813893</v>
      </c>
      <c r="O25" s="22">
        <v>216023.90982094666</v>
      </c>
      <c r="P25" s="23">
        <v>13267.47952603448</v>
      </c>
      <c r="Q25" s="22">
        <v>55400.108403681625</v>
      </c>
      <c r="R25" s="22">
        <v>136996.20287739602</v>
      </c>
      <c r="S25" s="22">
        <v>1959.7497903854783</v>
      </c>
      <c r="T25" s="19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2" hidden="1">
      <c r="A26" s="21">
        <v>501443</v>
      </c>
      <c r="B26" s="21">
        <v>1443</v>
      </c>
      <c r="C26" s="21">
        <v>90405</v>
      </c>
      <c r="D26" s="17" t="s">
        <v>54</v>
      </c>
      <c r="E26" s="17" t="s">
        <v>20</v>
      </c>
      <c r="F26" s="17" t="s">
        <v>90</v>
      </c>
      <c r="G26" s="17">
        <v>3</v>
      </c>
      <c r="H26" s="17" t="s">
        <v>91</v>
      </c>
      <c r="I26" s="17" t="s">
        <v>64</v>
      </c>
      <c r="J26" s="22">
        <v>758141.6872019701</v>
      </c>
      <c r="K26" s="22">
        <v>63178.47393349752</v>
      </c>
      <c r="L26" s="22">
        <v>11194.76087069961</v>
      </c>
      <c r="M26" s="18">
        <v>8298.398502648535</v>
      </c>
      <c r="N26" s="22">
        <v>119.49693843813893</v>
      </c>
      <c r="O26" s="22">
        <v>216023.90982094666</v>
      </c>
      <c r="P26" s="23">
        <v>13267.47952603448</v>
      </c>
      <c r="Q26" s="22">
        <v>55400.108403681625</v>
      </c>
      <c r="R26" s="22">
        <v>136996.20287739602</v>
      </c>
      <c r="S26" s="22">
        <v>1959.7497903854783</v>
      </c>
      <c r="T26" s="19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2" hidden="1">
      <c r="A27" s="21">
        <v>501503</v>
      </c>
      <c r="B27" s="21">
        <v>1503</v>
      </c>
      <c r="C27" s="21">
        <v>200008</v>
      </c>
      <c r="D27" s="17" t="s">
        <v>19</v>
      </c>
      <c r="E27" s="17" t="s">
        <v>20</v>
      </c>
      <c r="F27" s="17" t="s">
        <v>92</v>
      </c>
      <c r="G27" s="17">
        <v>3</v>
      </c>
      <c r="H27" s="17" t="s">
        <v>93</v>
      </c>
      <c r="I27" s="17" t="s">
        <v>94</v>
      </c>
      <c r="J27" s="22">
        <v>758141.6872019701</v>
      </c>
      <c r="K27" s="22">
        <v>63178.47393349752</v>
      </c>
      <c r="L27" s="22">
        <v>11194.76087069961</v>
      </c>
      <c r="M27" s="18">
        <v>8298.398502648535</v>
      </c>
      <c r="N27" s="22">
        <v>119.49693843813893</v>
      </c>
      <c r="O27" s="22">
        <v>216023.90982094666</v>
      </c>
      <c r="P27" s="23">
        <v>13267.47952603448</v>
      </c>
      <c r="Q27" s="22">
        <v>55400.108403681625</v>
      </c>
      <c r="R27" s="22">
        <v>136996.20287739602</v>
      </c>
      <c r="S27" s="22">
        <v>1959.7497903854783</v>
      </c>
      <c r="T27" s="19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7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20" customFormat="1" ht="12" hidden="1">
      <c r="A28" s="26">
        <v>501208</v>
      </c>
      <c r="B28" s="21">
        <v>1203</v>
      </c>
      <c r="C28" s="21">
        <v>200048</v>
      </c>
      <c r="D28" s="17" t="s">
        <v>61</v>
      </c>
      <c r="E28" s="17" t="s">
        <v>20</v>
      </c>
      <c r="F28" s="17" t="s">
        <v>95</v>
      </c>
      <c r="G28" s="17">
        <v>3</v>
      </c>
      <c r="H28" s="17" t="s">
        <v>96</v>
      </c>
      <c r="I28" s="17" t="s">
        <v>97</v>
      </c>
      <c r="J28" s="22">
        <v>758141.6872019701</v>
      </c>
      <c r="K28" s="22">
        <v>63178.47393349752</v>
      </c>
      <c r="L28" s="22">
        <v>11194.76087069961</v>
      </c>
      <c r="M28" s="18">
        <v>11064.531336864713</v>
      </c>
      <c r="N28" s="22">
        <v>119.49693843813893</v>
      </c>
      <c r="O28" s="22">
        <v>216023.90982094666</v>
      </c>
      <c r="P28" s="23">
        <v>13267.47952603448</v>
      </c>
      <c r="Q28" s="22">
        <v>55400.108403681625</v>
      </c>
      <c r="R28" s="22">
        <v>136996.20287739602</v>
      </c>
      <c r="S28" s="22">
        <v>1959.7497903854783</v>
      </c>
      <c r="T28" s="19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20" customFormat="1" ht="12" hidden="1">
      <c r="A29" s="21">
        <v>501305</v>
      </c>
      <c r="B29" s="21">
        <v>1305</v>
      </c>
      <c r="C29" s="21">
        <v>200142</v>
      </c>
      <c r="D29" s="17" t="s">
        <v>19</v>
      </c>
      <c r="E29" s="17" t="s">
        <v>20</v>
      </c>
      <c r="F29" s="17" t="s">
        <v>98</v>
      </c>
      <c r="G29" s="17">
        <v>3</v>
      </c>
      <c r="H29" s="17" t="s">
        <v>99</v>
      </c>
      <c r="I29" s="17" t="s">
        <v>100</v>
      </c>
      <c r="J29" s="22">
        <v>758141.6872019701</v>
      </c>
      <c r="K29" s="22">
        <v>63178.47393349752</v>
      </c>
      <c r="L29" s="22">
        <v>11194.76087069961</v>
      </c>
      <c r="M29" s="18">
        <v>8298.398502648535</v>
      </c>
      <c r="N29" s="22">
        <v>119.49693843813893</v>
      </c>
      <c r="O29" s="22">
        <v>216023.90982094666</v>
      </c>
      <c r="P29" s="23">
        <v>13267.47952603448</v>
      </c>
      <c r="Q29" s="22">
        <v>55400.108403681625</v>
      </c>
      <c r="R29" s="22">
        <v>136996.20287739602</v>
      </c>
      <c r="S29" s="22">
        <v>1959.7497903854783</v>
      </c>
      <c r="T29" s="1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20" customFormat="1" ht="12" hidden="1">
      <c r="A30" s="21">
        <v>501205</v>
      </c>
      <c r="B30" s="21">
        <v>1205</v>
      </c>
      <c r="C30" s="21">
        <v>200185</v>
      </c>
      <c r="D30" s="17" t="s">
        <v>19</v>
      </c>
      <c r="E30" s="17" t="s">
        <v>20</v>
      </c>
      <c r="F30" s="17" t="s">
        <v>101</v>
      </c>
      <c r="G30" s="17">
        <v>3</v>
      </c>
      <c r="H30" s="17" t="s">
        <v>102</v>
      </c>
      <c r="I30" s="17" t="s">
        <v>103</v>
      </c>
      <c r="J30" s="22">
        <v>758141.6872019701</v>
      </c>
      <c r="K30" s="22">
        <v>63178.47393349752</v>
      </c>
      <c r="L30" s="22">
        <v>11194.76087069961</v>
      </c>
      <c r="M30" s="18">
        <v>8298.398502648535</v>
      </c>
      <c r="N30" s="22">
        <v>119.49693843813893</v>
      </c>
      <c r="O30" s="22">
        <v>216023.90982094666</v>
      </c>
      <c r="P30" s="23">
        <v>13267.47952603448</v>
      </c>
      <c r="Q30" s="22">
        <v>55400.108403681625</v>
      </c>
      <c r="R30" s="22">
        <v>136996.20287739602</v>
      </c>
      <c r="S30" s="22">
        <v>1959.7497903854783</v>
      </c>
      <c r="T30" s="19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20" customFormat="1" ht="12" hidden="1">
      <c r="A31" s="27">
        <v>501502</v>
      </c>
      <c r="B31" s="25">
        <v>1502</v>
      </c>
      <c r="C31" s="25">
        <v>200407</v>
      </c>
      <c r="D31" s="17" t="s">
        <v>19</v>
      </c>
      <c r="E31" s="17" t="s">
        <v>31</v>
      </c>
      <c r="F31" s="17" t="s">
        <v>104</v>
      </c>
      <c r="G31" s="17">
        <v>3</v>
      </c>
      <c r="H31" s="17" t="s">
        <v>105</v>
      </c>
      <c r="I31" s="17" t="s">
        <v>106</v>
      </c>
      <c r="J31" s="18">
        <v>758141.6872019701</v>
      </c>
      <c r="K31" s="23">
        <v>63178.47393349752</v>
      </c>
      <c r="L31" s="22">
        <v>11194.76087069961</v>
      </c>
      <c r="M31" s="18">
        <v>8298.398502648535</v>
      </c>
      <c r="N31" s="23">
        <v>119.49693843813893</v>
      </c>
      <c r="O31" s="18">
        <v>216023.90982094666</v>
      </c>
      <c r="P31" s="23">
        <v>13267.47952603448</v>
      </c>
      <c r="Q31" s="22">
        <v>55400.108403681625</v>
      </c>
      <c r="R31" s="23">
        <v>136996.20287739602</v>
      </c>
      <c r="S31" s="23">
        <v>1959.7497903854783</v>
      </c>
      <c r="T31" s="19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20" customFormat="1" ht="12" hidden="1">
      <c r="A32" s="26">
        <v>501406</v>
      </c>
      <c r="B32" s="21">
        <v>1412</v>
      </c>
      <c r="C32" s="21">
        <v>52087</v>
      </c>
      <c r="D32" s="17" t="s">
        <v>19</v>
      </c>
      <c r="E32" s="17" t="s">
        <v>31</v>
      </c>
      <c r="F32" s="17" t="s">
        <v>25</v>
      </c>
      <c r="G32" s="17">
        <v>3</v>
      </c>
      <c r="H32" s="17" t="s">
        <v>107</v>
      </c>
      <c r="I32" s="17" t="s">
        <v>108</v>
      </c>
      <c r="J32" s="22">
        <v>712533.6890314139</v>
      </c>
      <c r="K32" s="22">
        <v>59377.80741928449</v>
      </c>
      <c r="L32" s="22">
        <v>11194.76087069961</v>
      </c>
      <c r="M32" s="18">
        <v>0</v>
      </c>
      <c r="N32" s="22">
        <v>119.49693843813893</v>
      </c>
      <c r="O32" s="22">
        <v>203366.08597157343</v>
      </c>
      <c r="P32" s="23">
        <v>12469.339558049744</v>
      </c>
      <c r="Q32" s="22">
        <v>55400.108403681625</v>
      </c>
      <c r="R32" s="22">
        <v>128754.83760797649</v>
      </c>
      <c r="S32" s="22">
        <v>1959.7497903854783</v>
      </c>
      <c r="T32" s="19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20" customFormat="1" ht="12" hidden="1">
      <c r="A33" s="21">
        <v>501205</v>
      </c>
      <c r="B33" s="21">
        <v>1205</v>
      </c>
      <c r="C33" s="21">
        <v>86121</v>
      </c>
      <c r="D33" s="17" t="s">
        <v>19</v>
      </c>
      <c r="E33" s="17" t="s">
        <v>31</v>
      </c>
      <c r="F33" s="17" t="s">
        <v>109</v>
      </c>
      <c r="G33" s="17">
        <v>3</v>
      </c>
      <c r="H33" s="17" t="s">
        <v>110</v>
      </c>
      <c r="I33" s="17" t="s">
        <v>111</v>
      </c>
      <c r="J33" s="22">
        <v>689740.7544774725</v>
      </c>
      <c r="K33" s="22">
        <v>57478.39620645605</v>
      </c>
      <c r="L33" s="22">
        <v>11194.76087069961</v>
      </c>
      <c r="M33" s="18">
        <v>8298.398502648535</v>
      </c>
      <c r="N33" s="22">
        <v>119.49693843813893</v>
      </c>
      <c r="O33" s="22">
        <v>195775.81747448424</v>
      </c>
      <c r="P33" s="23">
        <v>12070.46320335577</v>
      </c>
      <c r="Q33" s="22">
        <v>55400.108403681625</v>
      </c>
      <c r="R33" s="22">
        <v>124636.15433407929</v>
      </c>
      <c r="S33" s="22">
        <v>1959.7497903854783</v>
      </c>
      <c r="T33" s="19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20" customFormat="1" ht="12" hidden="1">
      <c r="A34" s="25">
        <v>501304</v>
      </c>
      <c r="B34" s="25">
        <v>1304</v>
      </c>
      <c r="C34" s="25">
        <v>200035</v>
      </c>
      <c r="D34" s="17" t="s">
        <v>19</v>
      </c>
      <c r="E34" s="17" t="s">
        <v>20</v>
      </c>
      <c r="F34" s="17" t="s">
        <v>112</v>
      </c>
      <c r="G34" s="17">
        <v>3</v>
      </c>
      <c r="H34" s="17" t="s">
        <v>113</v>
      </c>
      <c r="I34" s="17" t="s">
        <v>114</v>
      </c>
      <c r="J34" s="18">
        <v>689740.7544774725</v>
      </c>
      <c r="K34" s="23">
        <v>57478.39620645605</v>
      </c>
      <c r="L34" s="22">
        <v>11194.76087069961</v>
      </c>
      <c r="M34" s="18">
        <v>8298.398502648535</v>
      </c>
      <c r="N34" s="23">
        <v>119.49693843813893</v>
      </c>
      <c r="O34" s="18">
        <v>195775.81747448424</v>
      </c>
      <c r="P34" s="23">
        <v>12070.46320335577</v>
      </c>
      <c r="Q34" s="22">
        <v>55400.108403681625</v>
      </c>
      <c r="R34" s="23">
        <v>124636.15433407929</v>
      </c>
      <c r="S34" s="23">
        <v>1959.7497903854783</v>
      </c>
      <c r="T34" s="19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20" customFormat="1" ht="12" hidden="1">
      <c r="A35" s="21">
        <v>501442</v>
      </c>
      <c r="B35" s="21">
        <v>1442</v>
      </c>
      <c r="C35" s="21">
        <v>8345</v>
      </c>
      <c r="D35" s="17" t="s">
        <v>61</v>
      </c>
      <c r="E35" s="17" t="s">
        <v>20</v>
      </c>
      <c r="F35" s="17" t="s">
        <v>61</v>
      </c>
      <c r="G35" s="17">
        <v>5</v>
      </c>
      <c r="H35" s="17" t="s">
        <v>115</v>
      </c>
      <c r="I35" s="17" t="s">
        <v>116</v>
      </c>
      <c r="J35" s="22">
        <v>585258.385063459</v>
      </c>
      <c r="K35" s="22">
        <v>48771.532088621585</v>
      </c>
      <c r="L35" s="22">
        <v>11194.76087069961</v>
      </c>
      <c r="M35" s="18">
        <v>5532.2656684323565</v>
      </c>
      <c r="N35" s="22">
        <v>119.49693843813893</v>
      </c>
      <c r="O35" s="22">
        <v>195775.81747448424</v>
      </c>
      <c r="P35" s="23">
        <v>10242.021738610534</v>
      </c>
      <c r="Q35" s="22">
        <v>55400.108403681625</v>
      </c>
      <c r="R35" s="22">
        <v>105756.19018096704</v>
      </c>
      <c r="S35" s="22">
        <v>1959.7497903854783</v>
      </c>
      <c r="T35" s="19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2" hidden="1">
      <c r="A36" s="21">
        <v>501204</v>
      </c>
      <c r="B36" s="21">
        <v>1204</v>
      </c>
      <c r="C36" s="21">
        <v>12632</v>
      </c>
      <c r="D36" s="17" t="s">
        <v>61</v>
      </c>
      <c r="E36" s="17" t="s">
        <v>20</v>
      </c>
      <c r="F36" s="17" t="s">
        <v>117</v>
      </c>
      <c r="G36" s="17">
        <v>5</v>
      </c>
      <c r="H36" s="17" t="s">
        <v>118</v>
      </c>
      <c r="I36" s="17" t="s">
        <v>119</v>
      </c>
      <c r="J36" s="22">
        <v>585258.385063459</v>
      </c>
      <c r="K36" s="22">
        <v>48771.532088621585</v>
      </c>
      <c r="L36" s="22">
        <v>11194.76087069961</v>
      </c>
      <c r="M36" s="18">
        <v>0</v>
      </c>
      <c r="N36" s="22">
        <v>119.49693843813893</v>
      </c>
      <c r="O36" s="22">
        <v>167948.5211622695</v>
      </c>
      <c r="P36" s="23">
        <v>10242.021738610534</v>
      </c>
      <c r="Q36" s="22">
        <v>55400.108403681625</v>
      </c>
      <c r="R36" s="22">
        <v>105756.19018096704</v>
      </c>
      <c r="S36" s="22">
        <v>1959.7497903854783</v>
      </c>
      <c r="T36" s="19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7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20" customFormat="1" ht="12" hidden="1">
      <c r="A37" s="21">
        <v>501445</v>
      </c>
      <c r="B37" s="21">
        <v>1445</v>
      </c>
      <c r="C37" s="21">
        <v>17996</v>
      </c>
      <c r="D37" s="17" t="s">
        <v>61</v>
      </c>
      <c r="E37" s="17" t="s">
        <v>20</v>
      </c>
      <c r="F37" s="17" t="s">
        <v>120</v>
      </c>
      <c r="G37" s="17">
        <v>5</v>
      </c>
      <c r="H37" s="17" t="s">
        <v>121</v>
      </c>
      <c r="I37" s="17" t="s">
        <v>122</v>
      </c>
      <c r="J37" s="22">
        <v>585258.385063459</v>
      </c>
      <c r="K37" s="22">
        <v>48771.532088621585</v>
      </c>
      <c r="L37" s="22">
        <v>11194.76087069961</v>
      </c>
      <c r="M37" s="18">
        <v>0</v>
      </c>
      <c r="N37" s="22">
        <v>119.49693843813893</v>
      </c>
      <c r="O37" s="22">
        <v>167948.5211622695</v>
      </c>
      <c r="P37" s="23">
        <v>10242.021738610534</v>
      </c>
      <c r="Q37" s="22">
        <v>55400.108403681625</v>
      </c>
      <c r="R37" s="22">
        <v>105756.19018096704</v>
      </c>
      <c r="S37" s="22">
        <v>1959.7497903854783</v>
      </c>
      <c r="T37" s="19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20" customFormat="1" ht="12" hidden="1">
      <c r="A38" s="25">
        <v>501502</v>
      </c>
      <c r="B38" s="25">
        <v>1502</v>
      </c>
      <c r="C38" s="25">
        <v>23126</v>
      </c>
      <c r="D38" s="17" t="s">
        <v>61</v>
      </c>
      <c r="E38" s="17" t="s">
        <v>31</v>
      </c>
      <c r="F38" s="17" t="s">
        <v>54</v>
      </c>
      <c r="G38" s="17">
        <v>5</v>
      </c>
      <c r="H38" s="17" t="s">
        <v>123</v>
      </c>
      <c r="I38" s="17" t="s">
        <v>124</v>
      </c>
      <c r="J38" s="18">
        <v>585258.385063459</v>
      </c>
      <c r="K38" s="23">
        <v>48771.532088621585</v>
      </c>
      <c r="L38" s="22">
        <v>11194.76087069961</v>
      </c>
      <c r="M38" s="18">
        <v>4979.039101589121</v>
      </c>
      <c r="N38" s="23">
        <v>119.49693843813893</v>
      </c>
      <c r="O38" s="18">
        <v>167948.5211622695</v>
      </c>
      <c r="P38" s="23">
        <v>10242.021738610534</v>
      </c>
      <c r="Q38" s="22">
        <v>55400.108403681625</v>
      </c>
      <c r="R38" s="23">
        <v>105756.19018096704</v>
      </c>
      <c r="S38" s="23">
        <v>1959.7497903854783</v>
      </c>
      <c r="T38" s="19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20" customFormat="1" ht="12" hidden="1">
      <c r="A39" s="21">
        <v>501407</v>
      </c>
      <c r="B39" s="21">
        <v>1407</v>
      </c>
      <c r="C39" s="21">
        <v>29078</v>
      </c>
      <c r="D39" s="17" t="s">
        <v>19</v>
      </c>
      <c r="E39" s="17" t="s">
        <v>31</v>
      </c>
      <c r="F39" s="17" t="s">
        <v>125</v>
      </c>
      <c r="G39" s="17">
        <v>5</v>
      </c>
      <c r="H39" s="17" t="s">
        <v>126</v>
      </c>
      <c r="I39" s="17" t="s">
        <v>127</v>
      </c>
      <c r="J39" s="22">
        <v>585258.385063459</v>
      </c>
      <c r="K39" s="22">
        <v>48771.532088621585</v>
      </c>
      <c r="L39" s="22">
        <v>11194.76087069961</v>
      </c>
      <c r="M39" s="18">
        <v>8298.398502648535</v>
      </c>
      <c r="N39" s="22">
        <v>119.49693843813893</v>
      </c>
      <c r="O39" s="22">
        <v>165680.29223821222</v>
      </c>
      <c r="P39" s="23">
        <v>10242.021738610534</v>
      </c>
      <c r="Q39" s="22">
        <v>55400.108403681625</v>
      </c>
      <c r="R39" s="22">
        <v>105756.19018096704</v>
      </c>
      <c r="S39" s="22">
        <v>1959.7497903854783</v>
      </c>
      <c r="T39" s="19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20" customFormat="1" ht="12" hidden="1">
      <c r="A40" s="21">
        <v>501203</v>
      </c>
      <c r="B40" s="21">
        <v>1203</v>
      </c>
      <c r="C40" s="21">
        <v>29528</v>
      </c>
      <c r="D40" s="17" t="s">
        <v>19</v>
      </c>
      <c r="E40" s="17" t="s">
        <v>31</v>
      </c>
      <c r="F40" s="17" t="s">
        <v>128</v>
      </c>
      <c r="G40" s="17">
        <v>5</v>
      </c>
      <c r="H40" s="17" t="s">
        <v>129</v>
      </c>
      <c r="I40" s="17" t="s">
        <v>130</v>
      </c>
      <c r="J40" s="22">
        <v>585258.385063459</v>
      </c>
      <c r="K40" s="22">
        <v>48771.532088621585</v>
      </c>
      <c r="L40" s="22">
        <v>11194.76087069961</v>
      </c>
      <c r="M40" s="18">
        <v>0</v>
      </c>
      <c r="N40" s="22">
        <v>119.49693843813893</v>
      </c>
      <c r="O40" s="23">
        <v>0</v>
      </c>
      <c r="P40" s="23">
        <v>10242.021738610534</v>
      </c>
      <c r="Q40" s="22">
        <v>55400.108403681625</v>
      </c>
      <c r="R40" s="22">
        <v>105756.19018096704</v>
      </c>
      <c r="S40" s="22">
        <v>1959.7497903854783</v>
      </c>
      <c r="T40" s="19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20" customFormat="1" ht="12" hidden="1">
      <c r="A41" s="25">
        <v>501206</v>
      </c>
      <c r="B41" s="25">
        <v>1206</v>
      </c>
      <c r="C41" s="25">
        <v>38593</v>
      </c>
      <c r="D41" s="17" t="s">
        <v>54</v>
      </c>
      <c r="E41" s="17" t="s">
        <v>20</v>
      </c>
      <c r="F41" s="17" t="s">
        <v>131</v>
      </c>
      <c r="G41" s="17">
        <v>5</v>
      </c>
      <c r="H41" s="17" t="s">
        <v>132</v>
      </c>
      <c r="I41" s="17" t="s">
        <v>133</v>
      </c>
      <c r="J41" s="18">
        <v>585258.385063459</v>
      </c>
      <c r="K41" s="23">
        <v>48771.532088621585</v>
      </c>
      <c r="L41" s="22">
        <v>11194.76087069961</v>
      </c>
      <c r="M41" s="18">
        <v>8298.398502648535</v>
      </c>
      <c r="N41" s="23">
        <v>119.49693843813893</v>
      </c>
      <c r="O41" s="18">
        <v>195775.81747448424</v>
      </c>
      <c r="P41" s="23">
        <v>10242.021738610534</v>
      </c>
      <c r="Q41" s="22">
        <v>55400.108403681625</v>
      </c>
      <c r="R41" s="23">
        <v>105756.19018096704</v>
      </c>
      <c r="S41" s="23">
        <v>1959.7497903854783</v>
      </c>
      <c r="T41" s="19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20" customFormat="1" ht="12" hidden="1">
      <c r="A42" s="25">
        <v>501502</v>
      </c>
      <c r="B42" s="25">
        <v>1502</v>
      </c>
      <c r="C42" s="25">
        <v>43643</v>
      </c>
      <c r="D42" s="17" t="s">
        <v>19</v>
      </c>
      <c r="E42" s="17" t="s">
        <v>31</v>
      </c>
      <c r="F42" s="17" t="s">
        <v>104</v>
      </c>
      <c r="G42" s="17">
        <v>5</v>
      </c>
      <c r="H42" s="17" t="s">
        <v>134</v>
      </c>
      <c r="I42" s="17" t="s">
        <v>135</v>
      </c>
      <c r="J42" s="18">
        <v>585258.385063459</v>
      </c>
      <c r="K42" s="23">
        <v>48771.532088621585</v>
      </c>
      <c r="L42" s="22">
        <v>11194.76087069961</v>
      </c>
      <c r="M42" s="18">
        <v>3872.58596790265</v>
      </c>
      <c r="N42" s="23">
        <v>119.49693843813893</v>
      </c>
      <c r="O42" s="18">
        <v>167948.5211622695</v>
      </c>
      <c r="P42" s="23">
        <v>10242.021738610534</v>
      </c>
      <c r="Q42" s="22">
        <v>55400.108403681625</v>
      </c>
      <c r="R42" s="23">
        <v>105756.19018096704</v>
      </c>
      <c r="S42" s="23">
        <v>1959.7497903854783</v>
      </c>
      <c r="T42" s="19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20" customFormat="1" ht="12" hidden="1">
      <c r="A43" s="21">
        <v>501442</v>
      </c>
      <c r="B43" s="21">
        <v>1442</v>
      </c>
      <c r="C43" s="21">
        <v>50322</v>
      </c>
      <c r="D43" s="17" t="s">
        <v>19</v>
      </c>
      <c r="E43" s="17" t="s">
        <v>31</v>
      </c>
      <c r="F43" s="17" t="s">
        <v>136</v>
      </c>
      <c r="G43" s="17">
        <v>5</v>
      </c>
      <c r="H43" s="17" t="s">
        <v>137</v>
      </c>
      <c r="I43" s="17" t="s">
        <v>116</v>
      </c>
      <c r="J43" s="22">
        <v>585258.385063459</v>
      </c>
      <c r="K43" s="22">
        <v>48771.532088621585</v>
      </c>
      <c r="L43" s="22">
        <v>11194.76087069961</v>
      </c>
      <c r="M43" s="18">
        <v>0</v>
      </c>
      <c r="N43" s="22">
        <v>119.49693843813893</v>
      </c>
      <c r="O43" s="22">
        <v>167948.5211622695</v>
      </c>
      <c r="P43" s="23">
        <v>10242.021738610534</v>
      </c>
      <c r="Q43" s="22">
        <v>55400.108403681625</v>
      </c>
      <c r="R43" s="22">
        <v>105756.19018096704</v>
      </c>
      <c r="S43" s="22">
        <v>1959.7497903854783</v>
      </c>
      <c r="T43" s="19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20" customFormat="1" ht="12" hidden="1">
      <c r="A44" s="25">
        <v>501101</v>
      </c>
      <c r="B44" s="25">
        <v>1101</v>
      </c>
      <c r="C44" s="25">
        <v>51677</v>
      </c>
      <c r="D44" s="17" t="s">
        <v>19</v>
      </c>
      <c r="E44" s="17" t="s">
        <v>20</v>
      </c>
      <c r="F44" s="17" t="s">
        <v>138</v>
      </c>
      <c r="G44" s="17">
        <v>5</v>
      </c>
      <c r="H44" s="17" t="s">
        <v>139</v>
      </c>
      <c r="I44" s="17" t="s">
        <v>140</v>
      </c>
      <c r="J44" s="18">
        <v>585258.385063459</v>
      </c>
      <c r="K44" s="23">
        <v>48771.532088621585</v>
      </c>
      <c r="L44" s="22">
        <v>11194.76087069961</v>
      </c>
      <c r="M44" s="18">
        <v>3872.58596790265</v>
      </c>
      <c r="N44" s="23">
        <v>119.49693843813893</v>
      </c>
      <c r="O44" s="18">
        <v>167948.5211622695</v>
      </c>
      <c r="P44" s="23">
        <v>10242.021738610534</v>
      </c>
      <c r="Q44" s="22">
        <v>55400.108403681625</v>
      </c>
      <c r="R44" s="23">
        <v>105756.19018096704</v>
      </c>
      <c r="S44" s="23">
        <v>1959.7497903854783</v>
      </c>
      <c r="T44" s="19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20" customFormat="1" ht="12" hidden="1">
      <c r="A45" s="25">
        <v>501101</v>
      </c>
      <c r="B45" s="25">
        <v>1101</v>
      </c>
      <c r="C45" s="25">
        <v>51761</v>
      </c>
      <c r="D45" s="17" t="s">
        <v>19</v>
      </c>
      <c r="E45" s="17" t="s">
        <v>20</v>
      </c>
      <c r="F45" s="17" t="s">
        <v>141</v>
      </c>
      <c r="G45" s="17">
        <v>5</v>
      </c>
      <c r="H45" s="17" t="s">
        <v>142</v>
      </c>
      <c r="I45" s="17" t="s">
        <v>140</v>
      </c>
      <c r="J45" s="18">
        <v>585258.385063459</v>
      </c>
      <c r="K45" s="23">
        <v>48771.532088621585</v>
      </c>
      <c r="L45" s="22">
        <v>11194.76087069961</v>
      </c>
      <c r="M45" s="18">
        <v>3872.58596790265</v>
      </c>
      <c r="N45" s="23">
        <v>119.49693843813893</v>
      </c>
      <c r="O45" s="18">
        <v>167948.5211622695</v>
      </c>
      <c r="P45" s="23">
        <v>10242.021738610534</v>
      </c>
      <c r="Q45" s="22">
        <v>55400.108403681625</v>
      </c>
      <c r="R45" s="23">
        <v>105756.19018096704</v>
      </c>
      <c r="S45" s="23">
        <v>1959.7497903854783</v>
      </c>
      <c r="T45" s="19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2" hidden="1">
      <c r="A46" s="21">
        <v>501442</v>
      </c>
      <c r="B46" s="21">
        <v>1442</v>
      </c>
      <c r="C46" s="21">
        <v>54563</v>
      </c>
      <c r="D46" s="17" t="s">
        <v>19</v>
      </c>
      <c r="E46" s="17" t="s">
        <v>20</v>
      </c>
      <c r="F46" s="17" t="s">
        <v>143</v>
      </c>
      <c r="G46" s="17">
        <v>5</v>
      </c>
      <c r="H46" s="17" t="s">
        <v>144</v>
      </c>
      <c r="I46" s="17" t="s">
        <v>116</v>
      </c>
      <c r="J46" s="22">
        <v>585258.385063459</v>
      </c>
      <c r="K46" s="22">
        <v>48771.532088621585</v>
      </c>
      <c r="L46" s="22">
        <v>11194.76087069961</v>
      </c>
      <c r="M46" s="18">
        <v>0</v>
      </c>
      <c r="N46" s="22">
        <v>119.49693843813893</v>
      </c>
      <c r="O46" s="22">
        <v>167948.5211622695</v>
      </c>
      <c r="P46" s="23">
        <v>10242.021738610534</v>
      </c>
      <c r="Q46" s="22">
        <v>55400.108403681625</v>
      </c>
      <c r="R46" s="22">
        <v>105756.19018096704</v>
      </c>
      <c r="S46" s="22">
        <v>1959.7497903854783</v>
      </c>
      <c r="T46" s="19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7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20" customFormat="1" ht="12" hidden="1">
      <c r="A47" s="21">
        <v>501304</v>
      </c>
      <c r="B47" s="21">
        <v>1304</v>
      </c>
      <c r="C47" s="21">
        <v>59190</v>
      </c>
      <c r="D47" s="17" t="s">
        <v>19</v>
      </c>
      <c r="E47" s="17" t="s">
        <v>31</v>
      </c>
      <c r="F47" s="17" t="s">
        <v>145</v>
      </c>
      <c r="G47" s="17">
        <v>5</v>
      </c>
      <c r="H47" s="17" t="s">
        <v>146</v>
      </c>
      <c r="I47" s="17" t="s">
        <v>147</v>
      </c>
      <c r="J47" s="22">
        <v>585258.385063459</v>
      </c>
      <c r="K47" s="22">
        <v>48771.532088621585</v>
      </c>
      <c r="L47" s="22">
        <v>11194.76087069961</v>
      </c>
      <c r="M47" s="18">
        <v>0</v>
      </c>
      <c r="N47" s="22">
        <v>119.49693843813893</v>
      </c>
      <c r="O47" s="22">
        <v>167948.5211622695</v>
      </c>
      <c r="P47" s="23">
        <v>10242.021738610534</v>
      </c>
      <c r="Q47" s="22">
        <v>55400.108403681625</v>
      </c>
      <c r="R47" s="22">
        <v>105756.19018096704</v>
      </c>
      <c r="S47" s="22">
        <v>1959.7497903854783</v>
      </c>
      <c r="T47" s="19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20" customFormat="1" ht="12" hidden="1">
      <c r="A48" s="21">
        <v>501202</v>
      </c>
      <c r="B48" s="21">
        <v>1202</v>
      </c>
      <c r="C48" s="21">
        <v>59323</v>
      </c>
      <c r="D48" s="17" t="s">
        <v>19</v>
      </c>
      <c r="E48" s="17" t="s">
        <v>31</v>
      </c>
      <c r="F48" s="17" t="s">
        <v>79</v>
      </c>
      <c r="G48" s="17">
        <v>5</v>
      </c>
      <c r="H48" s="17" t="s">
        <v>148</v>
      </c>
      <c r="I48" s="17" t="s">
        <v>149</v>
      </c>
      <c r="J48" s="22">
        <v>585258.385063459</v>
      </c>
      <c r="K48" s="22">
        <v>48771.532088621585</v>
      </c>
      <c r="L48" s="22">
        <v>11194.76087069961</v>
      </c>
      <c r="M48" s="18">
        <v>8298.398502648535</v>
      </c>
      <c r="N48" s="22">
        <v>119.49693843813893</v>
      </c>
      <c r="O48" s="22">
        <v>167948.5211622695</v>
      </c>
      <c r="P48" s="23">
        <v>10242.021738610534</v>
      </c>
      <c r="Q48" s="22">
        <v>55400.108403681625</v>
      </c>
      <c r="R48" s="22">
        <v>105756.19018096704</v>
      </c>
      <c r="S48" s="22">
        <v>1959.7497903854783</v>
      </c>
      <c r="T48" s="19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20" customFormat="1" ht="12" hidden="1">
      <c r="A49" s="21">
        <v>501204</v>
      </c>
      <c r="B49" s="21">
        <v>1204</v>
      </c>
      <c r="C49" s="21">
        <v>59860</v>
      </c>
      <c r="D49" s="17" t="s">
        <v>19</v>
      </c>
      <c r="E49" s="17" t="s">
        <v>20</v>
      </c>
      <c r="F49" s="17" t="s">
        <v>150</v>
      </c>
      <c r="G49" s="17">
        <v>5</v>
      </c>
      <c r="H49" s="17" t="s">
        <v>151</v>
      </c>
      <c r="I49" s="17" t="s">
        <v>152</v>
      </c>
      <c r="J49" s="22">
        <v>585258.385063459</v>
      </c>
      <c r="K49" s="22">
        <v>48771.532088621585</v>
      </c>
      <c r="L49" s="22">
        <v>11194.76087069961</v>
      </c>
      <c r="M49" s="18">
        <v>0</v>
      </c>
      <c r="N49" s="22">
        <v>119.49693843813893</v>
      </c>
      <c r="O49" s="22">
        <v>167948.5211622695</v>
      </c>
      <c r="P49" s="23">
        <v>10242.021738610534</v>
      </c>
      <c r="Q49" s="22">
        <v>55400.108403681625</v>
      </c>
      <c r="R49" s="22">
        <v>105756.19018096704</v>
      </c>
      <c r="S49" s="22">
        <v>1959.7497903854783</v>
      </c>
      <c r="T49" s="19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20" customFormat="1" ht="12" hidden="1">
      <c r="A50" s="21">
        <v>501407</v>
      </c>
      <c r="B50" s="21">
        <v>1407</v>
      </c>
      <c r="C50" s="21">
        <v>84547</v>
      </c>
      <c r="D50" s="17" t="s">
        <v>19</v>
      </c>
      <c r="E50" s="17" t="s">
        <v>20</v>
      </c>
      <c r="F50" s="17" t="s">
        <v>153</v>
      </c>
      <c r="G50" s="17">
        <v>5</v>
      </c>
      <c r="H50" s="17" t="s">
        <v>154</v>
      </c>
      <c r="I50" s="17" t="s">
        <v>116</v>
      </c>
      <c r="J50" s="22">
        <v>585258.385063459</v>
      </c>
      <c r="K50" s="22">
        <v>48771.532088621585</v>
      </c>
      <c r="L50" s="22">
        <v>11194.76087069961</v>
      </c>
      <c r="M50" s="18">
        <v>0</v>
      </c>
      <c r="N50" s="22">
        <v>119.49693843813893</v>
      </c>
      <c r="O50" s="22">
        <v>167948.5211622695</v>
      </c>
      <c r="P50" s="23">
        <v>10242.021738610534</v>
      </c>
      <c r="Q50" s="22">
        <v>55400.108403681625</v>
      </c>
      <c r="R50" s="22">
        <v>105756.19018096704</v>
      </c>
      <c r="S50" s="22">
        <v>1959.7497903854783</v>
      </c>
      <c r="T50" s="19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20" customFormat="1" ht="12" hidden="1">
      <c r="A51" s="21">
        <v>501204</v>
      </c>
      <c r="B51" s="21">
        <v>1204</v>
      </c>
      <c r="C51" s="21">
        <v>200002</v>
      </c>
      <c r="D51" s="17" t="s">
        <v>19</v>
      </c>
      <c r="E51" s="17" t="s">
        <v>20</v>
      </c>
      <c r="F51" s="17" t="s">
        <v>51</v>
      </c>
      <c r="G51" s="17">
        <v>5</v>
      </c>
      <c r="H51" s="17" t="s">
        <v>155</v>
      </c>
      <c r="I51" s="17" t="s">
        <v>156</v>
      </c>
      <c r="J51" s="22">
        <v>585258.385063459</v>
      </c>
      <c r="K51" s="22">
        <v>48771.532088621585</v>
      </c>
      <c r="L51" s="22">
        <v>11194.76087069961</v>
      </c>
      <c r="M51" s="18">
        <v>0</v>
      </c>
      <c r="N51" s="22">
        <v>119.49693843813893</v>
      </c>
      <c r="O51" s="22">
        <v>167948.5211622695</v>
      </c>
      <c r="P51" s="23">
        <v>10242.021738610534</v>
      </c>
      <c r="Q51" s="22">
        <v>55400.108403681625</v>
      </c>
      <c r="R51" s="22">
        <v>105756.19018096704</v>
      </c>
      <c r="S51" s="22">
        <v>1959.7497903854783</v>
      </c>
      <c r="T51" s="19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20" customFormat="1" ht="12" hidden="1">
      <c r="A52" s="21">
        <v>501205</v>
      </c>
      <c r="B52" s="21">
        <v>1205</v>
      </c>
      <c r="C52" s="21">
        <v>200003</v>
      </c>
      <c r="D52" s="17" t="s">
        <v>19</v>
      </c>
      <c r="E52" s="17" t="s">
        <v>20</v>
      </c>
      <c r="F52" s="17" t="s">
        <v>157</v>
      </c>
      <c r="G52" s="17">
        <v>5</v>
      </c>
      <c r="H52" s="17" t="s">
        <v>158</v>
      </c>
      <c r="I52" s="17" t="s">
        <v>159</v>
      </c>
      <c r="J52" s="22">
        <v>585258.385063459</v>
      </c>
      <c r="K52" s="22">
        <v>48771.532088621585</v>
      </c>
      <c r="L52" s="22">
        <v>11194.76087069961</v>
      </c>
      <c r="M52" s="18">
        <v>0</v>
      </c>
      <c r="N52" s="22">
        <v>119.49693843813893</v>
      </c>
      <c r="O52" s="22">
        <v>167948.5211622695</v>
      </c>
      <c r="P52" s="23">
        <v>10242.021738610534</v>
      </c>
      <c r="Q52" s="22">
        <v>55400.108403681625</v>
      </c>
      <c r="R52" s="22">
        <v>105756.19018096704</v>
      </c>
      <c r="S52" s="22">
        <v>1959.7497903854783</v>
      </c>
      <c r="T52" s="19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20" customFormat="1" ht="12" hidden="1">
      <c r="A53" s="21">
        <v>501205</v>
      </c>
      <c r="B53" s="21">
        <v>1205</v>
      </c>
      <c r="C53" s="21">
        <v>200004</v>
      </c>
      <c r="D53" s="17" t="s">
        <v>19</v>
      </c>
      <c r="E53" s="17" t="s">
        <v>20</v>
      </c>
      <c r="F53" s="17" t="s">
        <v>160</v>
      </c>
      <c r="G53" s="17">
        <v>5</v>
      </c>
      <c r="H53" s="17" t="s">
        <v>161</v>
      </c>
      <c r="I53" s="17" t="s">
        <v>162</v>
      </c>
      <c r="J53" s="22">
        <v>585258.385063459</v>
      </c>
      <c r="K53" s="22">
        <v>48771.532088621585</v>
      </c>
      <c r="L53" s="22">
        <v>11194.76087069961</v>
      </c>
      <c r="M53" s="18">
        <v>0</v>
      </c>
      <c r="N53" s="22">
        <v>119.49693843813893</v>
      </c>
      <c r="O53" s="22">
        <v>167948.5211622695</v>
      </c>
      <c r="P53" s="23">
        <v>10242.021738610534</v>
      </c>
      <c r="Q53" s="22">
        <v>55400.108403681625</v>
      </c>
      <c r="R53" s="22">
        <v>105756.19018096704</v>
      </c>
      <c r="S53" s="22">
        <v>1959.7497903854783</v>
      </c>
      <c r="T53" s="19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20" customFormat="1" ht="12" hidden="1">
      <c r="A54" s="21">
        <v>501203</v>
      </c>
      <c r="B54" s="21">
        <v>1203</v>
      </c>
      <c r="C54" s="21">
        <v>200005</v>
      </c>
      <c r="D54" s="17" t="s">
        <v>19</v>
      </c>
      <c r="E54" s="17" t="s">
        <v>20</v>
      </c>
      <c r="F54" s="17" t="s">
        <v>163</v>
      </c>
      <c r="G54" s="17">
        <v>5</v>
      </c>
      <c r="H54" s="17" t="s">
        <v>164</v>
      </c>
      <c r="I54" s="17" t="s">
        <v>165</v>
      </c>
      <c r="J54" s="22">
        <v>585258.385063459</v>
      </c>
      <c r="K54" s="22">
        <v>48771.532088621585</v>
      </c>
      <c r="L54" s="22">
        <v>11194.76087069961</v>
      </c>
      <c r="M54" s="18">
        <v>0</v>
      </c>
      <c r="N54" s="22">
        <v>119.49693843813893</v>
      </c>
      <c r="O54" s="22">
        <v>167948.5211622695</v>
      </c>
      <c r="P54" s="23">
        <v>10242.021738610534</v>
      </c>
      <c r="Q54" s="22">
        <v>55400.108403681625</v>
      </c>
      <c r="R54" s="22">
        <v>105756.19018096704</v>
      </c>
      <c r="S54" s="22">
        <v>1959.7497903854783</v>
      </c>
      <c r="T54" s="19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20" customFormat="1" ht="12" hidden="1">
      <c r="A55" s="21">
        <v>501204</v>
      </c>
      <c r="B55" s="21">
        <v>1204</v>
      </c>
      <c r="C55" s="21">
        <v>200006</v>
      </c>
      <c r="D55" s="17" t="s">
        <v>19</v>
      </c>
      <c r="E55" s="17" t="s">
        <v>20</v>
      </c>
      <c r="F55" s="17" t="s">
        <v>166</v>
      </c>
      <c r="G55" s="17">
        <v>5</v>
      </c>
      <c r="H55" s="17" t="s">
        <v>167</v>
      </c>
      <c r="I55" s="17" t="s">
        <v>168</v>
      </c>
      <c r="J55" s="22">
        <v>585258.385063459</v>
      </c>
      <c r="K55" s="22">
        <v>48771.532088621585</v>
      </c>
      <c r="L55" s="22">
        <v>11194.76087069961</v>
      </c>
      <c r="M55" s="18">
        <v>0</v>
      </c>
      <c r="N55" s="22">
        <v>119.49693843813893</v>
      </c>
      <c r="O55" s="22">
        <v>167948.5211622695</v>
      </c>
      <c r="P55" s="23">
        <v>10242.021738610534</v>
      </c>
      <c r="Q55" s="22">
        <v>55400.108403681625</v>
      </c>
      <c r="R55" s="22">
        <v>105756.19018096704</v>
      </c>
      <c r="S55" s="22">
        <v>1959.7497903854783</v>
      </c>
      <c r="T55" s="19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20" customFormat="1" ht="12" hidden="1">
      <c r="A56" s="21">
        <v>501407</v>
      </c>
      <c r="B56" s="21">
        <v>1407</v>
      </c>
      <c r="C56" s="21">
        <v>200024</v>
      </c>
      <c r="D56" s="17" t="s">
        <v>19</v>
      </c>
      <c r="E56" s="17" t="s">
        <v>20</v>
      </c>
      <c r="F56" s="17" t="s">
        <v>169</v>
      </c>
      <c r="G56" s="17">
        <v>5</v>
      </c>
      <c r="H56" s="17" t="s">
        <v>170</v>
      </c>
      <c r="I56" s="17" t="s">
        <v>171</v>
      </c>
      <c r="J56" s="22">
        <v>585258.385063459</v>
      </c>
      <c r="K56" s="22">
        <v>48771.532088621585</v>
      </c>
      <c r="L56" s="22">
        <v>11194.76087069961</v>
      </c>
      <c r="M56" s="18">
        <v>0</v>
      </c>
      <c r="N56" s="22">
        <v>119.49693843813893</v>
      </c>
      <c r="O56" s="22">
        <v>167948.5211622695</v>
      </c>
      <c r="P56" s="23">
        <v>10242.021738610534</v>
      </c>
      <c r="Q56" s="22">
        <v>55400.108403681625</v>
      </c>
      <c r="R56" s="22">
        <v>105756.19018096704</v>
      </c>
      <c r="S56" s="22">
        <v>1959.7497903854783</v>
      </c>
      <c r="T56" s="19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20" customFormat="1" ht="12" hidden="1">
      <c r="A57" s="21">
        <v>501204</v>
      </c>
      <c r="B57" s="21">
        <v>1204</v>
      </c>
      <c r="C57" s="21">
        <v>200180</v>
      </c>
      <c r="D57" s="17" t="s">
        <v>19</v>
      </c>
      <c r="E57" s="17" t="s">
        <v>31</v>
      </c>
      <c r="F57" s="17" t="s">
        <v>172</v>
      </c>
      <c r="G57" s="17">
        <v>5</v>
      </c>
      <c r="H57" s="17" t="s">
        <v>173</v>
      </c>
      <c r="I57" s="17" t="s">
        <v>174</v>
      </c>
      <c r="J57" s="22">
        <v>585258.385063459</v>
      </c>
      <c r="K57" s="22">
        <v>48771.532088621585</v>
      </c>
      <c r="L57" s="22">
        <v>11194.76087069961</v>
      </c>
      <c r="M57" s="18">
        <v>0</v>
      </c>
      <c r="N57" s="22">
        <v>119.49693843813893</v>
      </c>
      <c r="O57" s="22">
        <v>167948.5211622695</v>
      </c>
      <c r="P57" s="23">
        <v>10242.021738610534</v>
      </c>
      <c r="Q57" s="22">
        <v>55400.108403681625</v>
      </c>
      <c r="R57" s="22">
        <v>105756.19018096704</v>
      </c>
      <c r="S57" s="22">
        <v>1959.7497903854783</v>
      </c>
      <c r="T57" s="19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20" customFormat="1" ht="12" hidden="1">
      <c r="A58" s="28">
        <v>501408</v>
      </c>
      <c r="B58" s="21">
        <v>1408</v>
      </c>
      <c r="C58" s="21">
        <v>200387</v>
      </c>
      <c r="D58" s="17" t="s">
        <v>19</v>
      </c>
      <c r="E58" s="17" t="s">
        <v>20</v>
      </c>
      <c r="F58" s="17" t="s">
        <v>175</v>
      </c>
      <c r="G58" s="17">
        <v>5</v>
      </c>
      <c r="H58" s="17" t="s">
        <v>176</v>
      </c>
      <c r="I58" s="17" t="s">
        <v>177</v>
      </c>
      <c r="J58" s="22">
        <v>585258.385063459</v>
      </c>
      <c r="K58" s="22">
        <v>48771.532088621585</v>
      </c>
      <c r="L58" s="22">
        <v>11194.76087069961</v>
      </c>
      <c r="M58" s="18">
        <v>0</v>
      </c>
      <c r="N58" s="22">
        <v>119.49693843813893</v>
      </c>
      <c r="O58" s="22">
        <v>167948.5211622695</v>
      </c>
      <c r="P58" s="23">
        <v>10242.021738610534</v>
      </c>
      <c r="Q58" s="22">
        <v>55400.108403681625</v>
      </c>
      <c r="R58" s="22">
        <v>105756.19018096704</v>
      </c>
      <c r="S58" s="22">
        <v>1959.7497903854783</v>
      </c>
      <c r="T58" s="19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20" customFormat="1" ht="12" hidden="1">
      <c r="A59" s="21">
        <v>501107</v>
      </c>
      <c r="B59" s="21">
        <v>1107</v>
      </c>
      <c r="C59" s="21">
        <v>200392</v>
      </c>
      <c r="D59" s="17" t="s">
        <v>19</v>
      </c>
      <c r="E59" s="17" t="s">
        <v>20</v>
      </c>
      <c r="F59" s="17" t="s">
        <v>178</v>
      </c>
      <c r="G59" s="17">
        <v>5</v>
      </c>
      <c r="H59" s="17" t="s">
        <v>179</v>
      </c>
      <c r="I59" s="17" t="s">
        <v>180</v>
      </c>
      <c r="J59" s="22">
        <v>585258.385063459</v>
      </c>
      <c r="K59" s="22">
        <v>48771.532088621585</v>
      </c>
      <c r="L59" s="22">
        <v>11194.76087069961</v>
      </c>
      <c r="M59" s="18">
        <v>0</v>
      </c>
      <c r="N59" s="22">
        <v>119.49693843813893</v>
      </c>
      <c r="O59" s="22">
        <v>167948.5211622695</v>
      </c>
      <c r="P59" s="23">
        <v>10242.021738610534</v>
      </c>
      <c r="Q59" s="22">
        <v>55400.108403681625</v>
      </c>
      <c r="R59" s="22">
        <v>105756.19018096704</v>
      </c>
      <c r="S59" s="22">
        <v>1959.7497903854783</v>
      </c>
      <c r="T59" s="19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20" customFormat="1" ht="12" hidden="1">
      <c r="A60" s="21">
        <v>501407</v>
      </c>
      <c r="B60" s="21">
        <v>1407</v>
      </c>
      <c r="C60" s="21">
        <v>59705</v>
      </c>
      <c r="D60" s="17" t="s">
        <v>19</v>
      </c>
      <c r="E60" s="17" t="s">
        <v>20</v>
      </c>
      <c r="F60" s="17" t="s">
        <v>181</v>
      </c>
      <c r="G60" s="17">
        <v>6</v>
      </c>
      <c r="H60" s="17" t="s">
        <v>182</v>
      </c>
      <c r="I60" s="17" t="s">
        <v>183</v>
      </c>
      <c r="J60" s="22">
        <v>585258.385063459</v>
      </c>
      <c r="K60" s="22">
        <v>48771.532088621585</v>
      </c>
      <c r="L60" s="22">
        <v>11194.76087069961</v>
      </c>
      <c r="M60" s="18">
        <v>0</v>
      </c>
      <c r="N60" s="22">
        <v>119.49693843813893</v>
      </c>
      <c r="O60" s="22">
        <v>167948.5211622695</v>
      </c>
      <c r="P60" s="23">
        <v>10242.021738610534</v>
      </c>
      <c r="Q60" s="22">
        <v>55400.108403681625</v>
      </c>
      <c r="R60" s="22">
        <v>105756.19018096704</v>
      </c>
      <c r="S60" s="22">
        <v>1959.7497903854783</v>
      </c>
      <c r="T60" s="19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20" customFormat="1" ht="12" hidden="1">
      <c r="A61" s="25">
        <v>501501</v>
      </c>
      <c r="B61" s="25">
        <v>1501</v>
      </c>
      <c r="C61" s="25">
        <v>2781</v>
      </c>
      <c r="D61" s="17" t="s">
        <v>54</v>
      </c>
      <c r="E61" s="17" t="s">
        <v>31</v>
      </c>
      <c r="F61" s="17" t="s">
        <v>184</v>
      </c>
      <c r="G61" s="17" t="s">
        <v>22</v>
      </c>
      <c r="H61" s="17" t="s">
        <v>185</v>
      </c>
      <c r="I61" s="17" t="s">
        <v>186</v>
      </c>
      <c r="J61" s="18">
        <v>561650.363367702</v>
      </c>
      <c r="K61" s="23">
        <v>0</v>
      </c>
      <c r="L61" s="22">
        <v>0</v>
      </c>
      <c r="M61" s="18">
        <v>3548.3951997325134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19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20" customFormat="1" ht="12" hidden="1">
      <c r="A62" s="21">
        <v>501406</v>
      </c>
      <c r="B62" s="21">
        <v>1406</v>
      </c>
      <c r="C62" s="21">
        <v>33433</v>
      </c>
      <c r="D62" s="17" t="s">
        <v>19</v>
      </c>
      <c r="E62" s="17" t="s">
        <v>31</v>
      </c>
      <c r="F62" s="17" t="s">
        <v>187</v>
      </c>
      <c r="G62" s="17">
        <v>5</v>
      </c>
      <c r="H62" s="17" t="s">
        <v>188</v>
      </c>
      <c r="I62" s="17" t="s">
        <v>189</v>
      </c>
      <c r="J62" s="22">
        <v>552618.0176197081</v>
      </c>
      <c r="K62" s="22">
        <v>46051.50146830901</v>
      </c>
      <c r="L62" s="22">
        <v>11194.76087069961</v>
      </c>
      <c r="M62" s="18">
        <v>0</v>
      </c>
      <c r="N62" s="22">
        <v>119.49693843813893</v>
      </c>
      <c r="O62" s="22">
        <v>157824.47498903828</v>
      </c>
      <c r="P62" s="23">
        <v>9670.815308344892</v>
      </c>
      <c r="Q62" s="22">
        <v>55400.108403681625</v>
      </c>
      <c r="R62" s="22">
        <v>99858.07578388126</v>
      </c>
      <c r="S62" s="22">
        <v>1959.7497903854783</v>
      </c>
      <c r="T62" s="19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20" customFormat="1" ht="12" hidden="1">
      <c r="A63" s="21">
        <v>501406</v>
      </c>
      <c r="B63" s="21">
        <v>1406</v>
      </c>
      <c r="C63" s="21">
        <v>200442</v>
      </c>
      <c r="D63" s="17" t="s">
        <v>61</v>
      </c>
      <c r="E63" s="17" t="s">
        <v>31</v>
      </c>
      <c r="F63" s="17" t="s">
        <v>190</v>
      </c>
      <c r="G63" s="17">
        <v>5</v>
      </c>
      <c r="H63" s="17" t="s">
        <v>191</v>
      </c>
      <c r="I63" s="17" t="s">
        <v>189</v>
      </c>
      <c r="J63" s="22">
        <v>552618.0176197081</v>
      </c>
      <c r="K63" s="22">
        <v>46051.50146830901</v>
      </c>
      <c r="L63" s="22">
        <v>11194.76087069961</v>
      </c>
      <c r="M63" s="18">
        <v>0</v>
      </c>
      <c r="N63" s="22">
        <v>119.49693843813893</v>
      </c>
      <c r="O63" s="22">
        <v>157824.47498903828</v>
      </c>
      <c r="P63" s="23">
        <v>9670.815308344892</v>
      </c>
      <c r="Q63" s="22">
        <v>55400.108403681625</v>
      </c>
      <c r="R63" s="22">
        <v>99858.07578388126</v>
      </c>
      <c r="S63" s="22">
        <v>1959.7497903854783</v>
      </c>
      <c r="T63" s="19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20" customFormat="1" ht="12" hidden="1">
      <c r="A64" s="21">
        <v>501101</v>
      </c>
      <c r="B64" s="21">
        <v>1101</v>
      </c>
      <c r="C64" s="21">
        <v>19790</v>
      </c>
      <c r="D64" s="17" t="s">
        <v>61</v>
      </c>
      <c r="E64" s="17" t="s">
        <v>31</v>
      </c>
      <c r="F64" s="17" t="s">
        <v>192</v>
      </c>
      <c r="G64" s="17" t="s">
        <v>22</v>
      </c>
      <c r="H64" s="17" t="s">
        <v>193</v>
      </c>
      <c r="I64" s="17" t="s">
        <v>194</v>
      </c>
      <c r="J64" s="22">
        <v>542897.8268402725</v>
      </c>
      <c r="K64" s="22">
        <v>0</v>
      </c>
      <c r="L64" s="22">
        <v>0</v>
      </c>
      <c r="M64" s="18">
        <v>0</v>
      </c>
      <c r="N64" s="22">
        <v>0</v>
      </c>
      <c r="O64" s="23">
        <v>0</v>
      </c>
      <c r="P64" s="23">
        <v>0</v>
      </c>
      <c r="Q64" s="22">
        <v>0</v>
      </c>
      <c r="R64" s="22">
        <v>0</v>
      </c>
      <c r="S64" s="22">
        <v>0</v>
      </c>
      <c r="T64" s="19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20" customFormat="1" ht="12" hidden="1">
      <c r="A65" s="21">
        <v>501445</v>
      </c>
      <c r="B65" s="21">
        <v>1445</v>
      </c>
      <c r="C65" s="21">
        <v>16379</v>
      </c>
      <c r="D65" s="17" t="s">
        <v>61</v>
      </c>
      <c r="E65" s="17" t="s">
        <v>20</v>
      </c>
      <c r="F65" s="17" t="s">
        <v>195</v>
      </c>
      <c r="G65" s="17">
        <v>5</v>
      </c>
      <c r="H65" s="17" t="s">
        <v>196</v>
      </c>
      <c r="I65" s="17" t="s">
        <v>197</v>
      </c>
      <c r="J65" s="22">
        <v>536242.5112411483</v>
      </c>
      <c r="K65" s="22">
        <v>44686.875936762364</v>
      </c>
      <c r="L65" s="22">
        <v>11194.76087069961</v>
      </c>
      <c r="M65" s="18">
        <v>4979.039101589121</v>
      </c>
      <c r="N65" s="22">
        <v>119.49693843813893</v>
      </c>
      <c r="O65" s="22">
        <v>154029.34074049367</v>
      </c>
      <c r="P65" s="23">
        <v>9384.243946720098</v>
      </c>
      <c r="Q65" s="22">
        <v>55400.108403681625</v>
      </c>
      <c r="R65" s="22">
        <v>96899.0217812755</v>
      </c>
      <c r="S65" s="22">
        <v>1959.7497903854783</v>
      </c>
      <c r="T65" s="19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20" customFormat="1" ht="12" hidden="1">
      <c r="A66" s="21">
        <v>501442</v>
      </c>
      <c r="B66" s="21">
        <v>1442</v>
      </c>
      <c r="C66" s="21">
        <v>35172</v>
      </c>
      <c r="D66" s="17" t="s">
        <v>19</v>
      </c>
      <c r="E66" s="17" t="s">
        <v>20</v>
      </c>
      <c r="F66" s="17" t="s">
        <v>198</v>
      </c>
      <c r="G66" s="17">
        <v>5</v>
      </c>
      <c r="H66" s="17" t="s">
        <v>199</v>
      </c>
      <c r="I66" s="17" t="s">
        <v>197</v>
      </c>
      <c r="J66" s="22">
        <v>536242.5112411483</v>
      </c>
      <c r="K66" s="22">
        <v>44686.875936762364</v>
      </c>
      <c r="L66" s="22">
        <v>11194.76087069961</v>
      </c>
      <c r="M66" s="18">
        <v>5532.2656684323565</v>
      </c>
      <c r="N66" s="22">
        <v>119.49693843813893</v>
      </c>
      <c r="O66" s="22">
        <v>154029.34074049367</v>
      </c>
      <c r="P66" s="23">
        <v>9384.243946720098</v>
      </c>
      <c r="Q66" s="22">
        <v>55400.108403681625</v>
      </c>
      <c r="R66" s="22">
        <v>96899.0217812755</v>
      </c>
      <c r="S66" s="22">
        <v>1959.7497903854783</v>
      </c>
      <c r="T66" s="19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20" customFormat="1" ht="12" hidden="1">
      <c r="A67" s="21">
        <v>501445</v>
      </c>
      <c r="B67" s="21">
        <v>1445</v>
      </c>
      <c r="C67" s="21">
        <v>58793</v>
      </c>
      <c r="D67" s="17" t="s">
        <v>19</v>
      </c>
      <c r="E67" s="17" t="s">
        <v>20</v>
      </c>
      <c r="F67" s="17" t="s">
        <v>200</v>
      </c>
      <c r="G67" s="17">
        <v>5</v>
      </c>
      <c r="H67" s="17" t="s">
        <v>201</v>
      </c>
      <c r="I67" s="17" t="s">
        <v>197</v>
      </c>
      <c r="J67" s="22">
        <v>536242.5112411483</v>
      </c>
      <c r="K67" s="22">
        <v>44686.875936762364</v>
      </c>
      <c r="L67" s="22">
        <v>11194.76087069961</v>
      </c>
      <c r="M67" s="18">
        <v>4979.039101589121</v>
      </c>
      <c r="N67" s="22">
        <v>119.49693843813893</v>
      </c>
      <c r="O67" s="22">
        <v>154029.34074049367</v>
      </c>
      <c r="P67" s="23">
        <v>9384.243946720098</v>
      </c>
      <c r="Q67" s="22">
        <v>55400.108403681625</v>
      </c>
      <c r="R67" s="22">
        <v>96899.0217812755</v>
      </c>
      <c r="S67" s="22">
        <v>1959.7497903854783</v>
      </c>
      <c r="T67" s="19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2" hidden="1">
      <c r="A68" s="21">
        <v>501101</v>
      </c>
      <c r="B68" s="21">
        <v>1101</v>
      </c>
      <c r="C68" s="21">
        <v>83768</v>
      </c>
      <c r="D68" s="17" t="s">
        <v>19</v>
      </c>
      <c r="E68" s="17" t="s">
        <v>20</v>
      </c>
      <c r="F68" s="17" t="s">
        <v>202</v>
      </c>
      <c r="G68" s="17">
        <v>5</v>
      </c>
      <c r="H68" s="17" t="s">
        <v>203</v>
      </c>
      <c r="I68" s="17" t="s">
        <v>140</v>
      </c>
      <c r="J68" s="22">
        <v>536242.5112411483</v>
      </c>
      <c r="K68" s="22">
        <v>44686.875936762364</v>
      </c>
      <c r="L68" s="22">
        <v>11194.76087069961</v>
      </c>
      <c r="M68" s="18">
        <v>0</v>
      </c>
      <c r="N68" s="22">
        <v>119.49693843813893</v>
      </c>
      <c r="O68" s="22">
        <v>154029.34074049367</v>
      </c>
      <c r="P68" s="23">
        <v>9384.243946720098</v>
      </c>
      <c r="Q68" s="22">
        <v>55400.108403681625</v>
      </c>
      <c r="R68" s="22">
        <v>96899.0217812755</v>
      </c>
      <c r="S68" s="22">
        <v>1959.7497903854783</v>
      </c>
      <c r="T68" s="19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7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20" customFormat="1" ht="12" hidden="1">
      <c r="A69" s="21">
        <v>501445</v>
      </c>
      <c r="B69" s="21">
        <v>1445</v>
      </c>
      <c r="C69" s="21">
        <v>84107</v>
      </c>
      <c r="D69" s="17" t="s">
        <v>19</v>
      </c>
      <c r="E69" s="17" t="s">
        <v>20</v>
      </c>
      <c r="F69" s="17" t="s">
        <v>204</v>
      </c>
      <c r="G69" s="17">
        <v>5</v>
      </c>
      <c r="H69" s="17" t="s">
        <v>205</v>
      </c>
      <c r="I69" s="17" t="s">
        <v>206</v>
      </c>
      <c r="J69" s="22">
        <v>536242.5112411483</v>
      </c>
      <c r="K69" s="22">
        <v>44686.875936762364</v>
      </c>
      <c r="L69" s="22">
        <v>11194.76087069961</v>
      </c>
      <c r="M69" s="18">
        <v>0</v>
      </c>
      <c r="N69" s="22">
        <v>119.49693843813893</v>
      </c>
      <c r="O69" s="22">
        <v>154029.34074049367</v>
      </c>
      <c r="P69" s="23">
        <v>9384.243946720098</v>
      </c>
      <c r="Q69" s="22">
        <v>55400.108403681625</v>
      </c>
      <c r="R69" s="22">
        <v>96899.0217812755</v>
      </c>
      <c r="S69" s="22">
        <v>1959.7497903854783</v>
      </c>
      <c r="T69" s="19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20" customFormat="1" ht="12" hidden="1">
      <c r="A70" s="21">
        <v>501406</v>
      </c>
      <c r="B70" s="21">
        <v>1406</v>
      </c>
      <c r="C70" s="21">
        <v>200124</v>
      </c>
      <c r="D70" s="17" t="s">
        <v>19</v>
      </c>
      <c r="E70" s="17" t="s">
        <v>31</v>
      </c>
      <c r="F70" s="17" t="s">
        <v>207</v>
      </c>
      <c r="G70" s="17">
        <v>5</v>
      </c>
      <c r="H70" s="17" t="s">
        <v>208</v>
      </c>
      <c r="I70" s="17" t="s">
        <v>209</v>
      </c>
      <c r="J70" s="22">
        <v>536242.5112411483</v>
      </c>
      <c r="K70" s="22">
        <v>44686.875936762364</v>
      </c>
      <c r="L70" s="22">
        <v>11194.76087069961</v>
      </c>
      <c r="M70" s="18">
        <v>0</v>
      </c>
      <c r="N70" s="22">
        <v>119.49693843813893</v>
      </c>
      <c r="O70" s="23">
        <v>0</v>
      </c>
      <c r="P70" s="23">
        <v>9384.243946720098</v>
      </c>
      <c r="Q70" s="22">
        <v>55400.108403681625</v>
      </c>
      <c r="R70" s="22">
        <v>96899.0217812755</v>
      </c>
      <c r="S70" s="22">
        <v>1959.7497903854783</v>
      </c>
      <c r="T70" s="19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2" hidden="1">
      <c r="A71" s="21">
        <v>501406</v>
      </c>
      <c r="B71" s="21">
        <v>1406</v>
      </c>
      <c r="C71" s="21">
        <v>200157</v>
      </c>
      <c r="D71" s="17" t="s">
        <v>19</v>
      </c>
      <c r="E71" s="17" t="s">
        <v>31</v>
      </c>
      <c r="F71" s="17" t="s">
        <v>210</v>
      </c>
      <c r="G71" s="17">
        <v>5</v>
      </c>
      <c r="H71" s="17" t="s">
        <v>211</v>
      </c>
      <c r="I71" s="17" t="s">
        <v>209</v>
      </c>
      <c r="J71" s="22">
        <v>536242.5112411483</v>
      </c>
      <c r="K71" s="22">
        <v>44686.875936762364</v>
      </c>
      <c r="L71" s="22">
        <v>11194.76087069961</v>
      </c>
      <c r="M71" s="18">
        <v>0</v>
      </c>
      <c r="N71" s="22">
        <v>119.49693843813893</v>
      </c>
      <c r="O71" s="23">
        <v>0</v>
      </c>
      <c r="P71" s="23">
        <v>9384.243946720098</v>
      </c>
      <c r="Q71" s="22">
        <v>55400.108403681625</v>
      </c>
      <c r="R71" s="22">
        <v>96899.0217812755</v>
      </c>
      <c r="S71" s="22">
        <v>1959.7497903854783</v>
      </c>
      <c r="T71" s="19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7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20" customFormat="1" ht="12" hidden="1">
      <c r="A72" s="28">
        <v>501445</v>
      </c>
      <c r="B72" s="21">
        <v>1445</v>
      </c>
      <c r="C72" s="21">
        <v>200386</v>
      </c>
      <c r="D72" s="17" t="s">
        <v>19</v>
      </c>
      <c r="E72" s="17" t="s">
        <v>20</v>
      </c>
      <c r="F72" s="17" t="s">
        <v>109</v>
      </c>
      <c r="G72" s="17">
        <v>5</v>
      </c>
      <c r="H72" s="17" t="s">
        <v>132</v>
      </c>
      <c r="I72" s="17" t="s">
        <v>212</v>
      </c>
      <c r="J72" s="22">
        <v>536242.5112411483</v>
      </c>
      <c r="K72" s="22">
        <v>44686.875936762364</v>
      </c>
      <c r="L72" s="22">
        <v>11194.76087069961</v>
      </c>
      <c r="M72" s="18">
        <v>0</v>
      </c>
      <c r="N72" s="22">
        <v>119.49693843813893</v>
      </c>
      <c r="O72" s="22">
        <v>154029.34074049367</v>
      </c>
      <c r="P72" s="23">
        <v>9384.243946720098</v>
      </c>
      <c r="Q72" s="22">
        <v>55400.108403681625</v>
      </c>
      <c r="R72" s="22">
        <v>96899.0217812755</v>
      </c>
      <c r="S72" s="22">
        <v>1959.7497903854783</v>
      </c>
      <c r="T72" s="19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20" customFormat="1" ht="12" hidden="1">
      <c r="A73" s="21">
        <v>501206</v>
      </c>
      <c r="B73" s="21">
        <v>1206</v>
      </c>
      <c r="C73" s="21">
        <v>12360</v>
      </c>
      <c r="D73" s="17" t="s">
        <v>61</v>
      </c>
      <c r="E73" s="17" t="s">
        <v>20</v>
      </c>
      <c r="F73" s="17" t="s">
        <v>213</v>
      </c>
      <c r="G73" s="17">
        <v>6</v>
      </c>
      <c r="H73" s="17" t="s">
        <v>214</v>
      </c>
      <c r="I73" s="17" t="s">
        <v>215</v>
      </c>
      <c r="J73" s="22">
        <v>519878.0693939254</v>
      </c>
      <c r="K73" s="22">
        <v>43323.17244949379</v>
      </c>
      <c r="L73" s="22">
        <v>11194.76087069961</v>
      </c>
      <c r="M73" s="18">
        <v>0</v>
      </c>
      <c r="N73" s="22">
        <v>119.49693843813893</v>
      </c>
      <c r="O73" s="23">
        <v>0</v>
      </c>
      <c r="P73" s="23">
        <v>9097.866214393696</v>
      </c>
      <c r="Q73" s="22">
        <v>55400.108403681625</v>
      </c>
      <c r="R73" s="22">
        <v>93941.96713948232</v>
      </c>
      <c r="S73" s="22">
        <v>1959.7497903854783</v>
      </c>
      <c r="T73" s="19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20" customFormat="1" ht="12" hidden="1">
      <c r="A74" s="21">
        <v>501445</v>
      </c>
      <c r="B74" s="21">
        <v>1445</v>
      </c>
      <c r="C74" s="21">
        <v>14805</v>
      </c>
      <c r="D74" s="17" t="s">
        <v>61</v>
      </c>
      <c r="E74" s="17" t="s">
        <v>20</v>
      </c>
      <c r="F74" s="17" t="s">
        <v>216</v>
      </c>
      <c r="G74" s="17">
        <v>6</v>
      </c>
      <c r="H74" s="17" t="s">
        <v>217</v>
      </c>
      <c r="I74" s="17" t="s">
        <v>218</v>
      </c>
      <c r="J74" s="22">
        <v>519878.0693939254</v>
      </c>
      <c r="K74" s="22">
        <v>43323.17244949379</v>
      </c>
      <c r="L74" s="22">
        <v>11194.76087069961</v>
      </c>
      <c r="M74" s="18">
        <v>4979.039101589121</v>
      </c>
      <c r="N74" s="22">
        <v>119.49693843813893</v>
      </c>
      <c r="O74" s="22">
        <v>111729.63743965988</v>
      </c>
      <c r="P74" s="23">
        <v>9097.866214393696</v>
      </c>
      <c r="Q74" s="22">
        <v>55400.108403681625</v>
      </c>
      <c r="R74" s="22">
        <v>93941.96713948232</v>
      </c>
      <c r="S74" s="22">
        <v>1959.7497903854783</v>
      </c>
      <c r="T74" s="19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20" customFormat="1" ht="12" hidden="1">
      <c r="A75" s="21">
        <v>501203</v>
      </c>
      <c r="B75" s="21">
        <v>1203</v>
      </c>
      <c r="C75" s="21">
        <v>23469</v>
      </c>
      <c r="D75" s="17" t="s">
        <v>19</v>
      </c>
      <c r="E75" s="17" t="s">
        <v>31</v>
      </c>
      <c r="F75" s="17" t="s">
        <v>219</v>
      </c>
      <c r="G75" s="17">
        <v>6</v>
      </c>
      <c r="H75" s="17" t="s">
        <v>220</v>
      </c>
      <c r="I75" s="17" t="s">
        <v>221</v>
      </c>
      <c r="J75" s="22">
        <v>519878.0693939254</v>
      </c>
      <c r="K75" s="22">
        <v>43323.17244949379</v>
      </c>
      <c r="L75" s="22">
        <v>11194.76087069961</v>
      </c>
      <c r="M75" s="18">
        <v>0</v>
      </c>
      <c r="N75" s="22">
        <v>119.49693843813893</v>
      </c>
      <c r="O75" s="23">
        <v>0</v>
      </c>
      <c r="P75" s="23">
        <v>9097.866214393696</v>
      </c>
      <c r="Q75" s="22">
        <v>55400.108403681625</v>
      </c>
      <c r="R75" s="22">
        <v>93941.96713948232</v>
      </c>
      <c r="S75" s="22">
        <v>1959.7497903854783</v>
      </c>
      <c r="T75" s="19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20" customFormat="1" ht="12" hidden="1">
      <c r="A76" s="21">
        <v>501442</v>
      </c>
      <c r="B76" s="21">
        <v>1442</v>
      </c>
      <c r="C76" s="21">
        <v>27892</v>
      </c>
      <c r="D76" s="17" t="s">
        <v>19</v>
      </c>
      <c r="E76" s="17" t="s">
        <v>20</v>
      </c>
      <c r="F76" s="17" t="s">
        <v>222</v>
      </c>
      <c r="G76" s="17">
        <v>6</v>
      </c>
      <c r="H76" s="17" t="s">
        <v>223</v>
      </c>
      <c r="I76" s="17" t="s">
        <v>127</v>
      </c>
      <c r="J76" s="22">
        <v>519878.0693939254</v>
      </c>
      <c r="K76" s="22">
        <v>43323.17244949379</v>
      </c>
      <c r="L76" s="22">
        <v>11194.76087069961</v>
      </c>
      <c r="M76" s="18">
        <v>0</v>
      </c>
      <c r="N76" s="22">
        <v>119.49693843813893</v>
      </c>
      <c r="O76" s="22">
        <v>111729.63743965988</v>
      </c>
      <c r="P76" s="23">
        <v>9097.866214393696</v>
      </c>
      <c r="Q76" s="22">
        <v>55400.108403681625</v>
      </c>
      <c r="R76" s="22">
        <v>93941.96713948232</v>
      </c>
      <c r="S76" s="22">
        <v>1959.7497903854783</v>
      </c>
      <c r="T76" s="19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20" customFormat="1" ht="12" hidden="1">
      <c r="A77" s="25">
        <v>501103</v>
      </c>
      <c r="B77" s="25">
        <v>1103</v>
      </c>
      <c r="C77" s="25">
        <v>29719</v>
      </c>
      <c r="D77" s="17" t="s">
        <v>19</v>
      </c>
      <c r="E77" s="17" t="s">
        <v>31</v>
      </c>
      <c r="F77" s="17" t="s">
        <v>224</v>
      </c>
      <c r="G77" s="17">
        <v>6</v>
      </c>
      <c r="H77" s="17" t="s">
        <v>225</v>
      </c>
      <c r="I77" s="17" t="s">
        <v>226</v>
      </c>
      <c r="J77" s="18">
        <v>519878.0693939254</v>
      </c>
      <c r="K77" s="23">
        <v>43323.17244949379</v>
      </c>
      <c r="L77" s="22">
        <v>11194.76087069961</v>
      </c>
      <c r="M77" s="18">
        <v>4979.039101589121</v>
      </c>
      <c r="N77" s="23">
        <v>119.49693843813893</v>
      </c>
      <c r="O77" s="18">
        <v>111729.63743965988</v>
      </c>
      <c r="P77" s="23">
        <v>9097.866214393696</v>
      </c>
      <c r="Q77" s="22">
        <v>55400.108403681625</v>
      </c>
      <c r="R77" s="23">
        <v>93941.96713948232</v>
      </c>
      <c r="S77" s="23">
        <v>1959.7497903854783</v>
      </c>
      <c r="T77" s="19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20" customFormat="1" ht="12" hidden="1">
      <c r="A78" s="21">
        <v>501445</v>
      </c>
      <c r="B78" s="21">
        <v>1445</v>
      </c>
      <c r="C78" s="21">
        <v>35473</v>
      </c>
      <c r="D78" s="17" t="s">
        <v>19</v>
      </c>
      <c r="E78" s="17" t="s">
        <v>20</v>
      </c>
      <c r="F78" s="17" t="s">
        <v>227</v>
      </c>
      <c r="G78" s="17">
        <v>6</v>
      </c>
      <c r="H78" s="17" t="s">
        <v>228</v>
      </c>
      <c r="I78" s="17" t="s">
        <v>127</v>
      </c>
      <c r="J78" s="22">
        <v>519878.0693939254</v>
      </c>
      <c r="K78" s="22">
        <v>43323.17244949379</v>
      </c>
      <c r="L78" s="22">
        <v>11194.76087069961</v>
      </c>
      <c r="M78" s="18">
        <v>4979.039101589121</v>
      </c>
      <c r="N78" s="22">
        <v>119.49693843813893</v>
      </c>
      <c r="O78" s="22">
        <v>111729.63743965988</v>
      </c>
      <c r="P78" s="23">
        <v>9097.866214393696</v>
      </c>
      <c r="Q78" s="22">
        <v>55400.108403681625</v>
      </c>
      <c r="R78" s="22">
        <v>93941.96713948232</v>
      </c>
      <c r="S78" s="22">
        <v>1959.7497903854783</v>
      </c>
      <c r="T78" s="19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20" customFormat="1" ht="12" hidden="1">
      <c r="A79" s="21">
        <v>501103</v>
      </c>
      <c r="B79" s="21">
        <v>1103</v>
      </c>
      <c r="C79" s="21">
        <v>36715</v>
      </c>
      <c r="D79" s="17" t="s">
        <v>19</v>
      </c>
      <c r="E79" s="17" t="s">
        <v>20</v>
      </c>
      <c r="F79" s="17" t="s">
        <v>229</v>
      </c>
      <c r="G79" s="17">
        <v>6</v>
      </c>
      <c r="H79" s="17" t="s">
        <v>230</v>
      </c>
      <c r="I79" s="17" t="s">
        <v>231</v>
      </c>
      <c r="J79" s="22">
        <v>519878.0693939254</v>
      </c>
      <c r="K79" s="22">
        <v>43323.17244949379</v>
      </c>
      <c r="L79" s="22">
        <v>11194.76087069961</v>
      </c>
      <c r="M79" s="18">
        <v>5532.2656684323565</v>
      </c>
      <c r="N79" s="22">
        <v>119.49693843813893</v>
      </c>
      <c r="O79" s="22">
        <v>111729.63743965988</v>
      </c>
      <c r="P79" s="23">
        <v>9097.866214393696</v>
      </c>
      <c r="Q79" s="22">
        <v>55400.108403681625</v>
      </c>
      <c r="R79" s="22">
        <v>93941.96713948232</v>
      </c>
      <c r="S79" s="22">
        <v>1959.7497903854783</v>
      </c>
      <c r="T79" s="19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20" customFormat="1" ht="12" hidden="1">
      <c r="A80" s="21">
        <v>501204</v>
      </c>
      <c r="B80" s="21">
        <v>1204</v>
      </c>
      <c r="C80" s="21">
        <v>38399</v>
      </c>
      <c r="D80" s="17" t="s">
        <v>19</v>
      </c>
      <c r="E80" s="17" t="s">
        <v>31</v>
      </c>
      <c r="F80" s="17" t="s">
        <v>232</v>
      </c>
      <c r="G80" s="17">
        <v>6</v>
      </c>
      <c r="H80" s="17" t="s">
        <v>233</v>
      </c>
      <c r="I80" s="17" t="s">
        <v>234</v>
      </c>
      <c r="J80" s="22">
        <v>519878.0693939254</v>
      </c>
      <c r="K80" s="22">
        <v>43323.17244949379</v>
      </c>
      <c r="L80" s="22">
        <v>11194.76087069961</v>
      </c>
      <c r="M80" s="18">
        <v>0</v>
      </c>
      <c r="N80" s="22">
        <v>119.49693843813893</v>
      </c>
      <c r="O80" s="23">
        <v>0</v>
      </c>
      <c r="P80" s="23">
        <v>9097.866214393696</v>
      </c>
      <c r="Q80" s="22">
        <v>55400.108403681625</v>
      </c>
      <c r="R80" s="22">
        <v>93941.96713948232</v>
      </c>
      <c r="S80" s="22">
        <v>1959.7497903854783</v>
      </c>
      <c r="T80" s="19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2" hidden="1">
      <c r="A81" s="21">
        <v>501443</v>
      </c>
      <c r="B81" s="21">
        <v>1443</v>
      </c>
      <c r="C81" s="21">
        <v>43889</v>
      </c>
      <c r="D81" s="17" t="s">
        <v>19</v>
      </c>
      <c r="E81" s="17" t="s">
        <v>20</v>
      </c>
      <c r="F81" s="17" t="s">
        <v>235</v>
      </c>
      <c r="G81" s="17">
        <v>6</v>
      </c>
      <c r="H81" s="17" t="s">
        <v>236</v>
      </c>
      <c r="I81" s="17" t="s">
        <v>237</v>
      </c>
      <c r="J81" s="22">
        <v>519878.0693939254</v>
      </c>
      <c r="K81" s="22">
        <v>43323.17244949379</v>
      </c>
      <c r="L81" s="22">
        <v>11194.76087069961</v>
      </c>
      <c r="M81" s="18">
        <v>5532.2656684323565</v>
      </c>
      <c r="N81" s="22">
        <v>119.49693843813893</v>
      </c>
      <c r="O81" s="22">
        <v>111729.63743965988</v>
      </c>
      <c r="P81" s="23">
        <v>9097.866214393696</v>
      </c>
      <c r="Q81" s="22">
        <v>55400.108403681625</v>
      </c>
      <c r="R81" s="22">
        <v>93941.96713948232</v>
      </c>
      <c r="S81" s="22">
        <v>1959.7497903854783</v>
      </c>
      <c r="T81" s="19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7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20" customFormat="1" ht="12" hidden="1">
      <c r="A82" s="21">
        <v>501442</v>
      </c>
      <c r="B82" s="21">
        <v>1442</v>
      </c>
      <c r="C82" s="21">
        <v>47775</v>
      </c>
      <c r="D82" s="17" t="s">
        <v>19</v>
      </c>
      <c r="E82" s="17" t="s">
        <v>31</v>
      </c>
      <c r="F82" s="17" t="s">
        <v>238</v>
      </c>
      <c r="G82" s="17">
        <v>6</v>
      </c>
      <c r="H82" s="17" t="s">
        <v>239</v>
      </c>
      <c r="I82" s="17" t="s">
        <v>240</v>
      </c>
      <c r="J82" s="22">
        <v>519878.0693939254</v>
      </c>
      <c r="K82" s="22">
        <v>43323.17244949379</v>
      </c>
      <c r="L82" s="22">
        <v>11194.76087069961</v>
      </c>
      <c r="M82" s="18">
        <v>0</v>
      </c>
      <c r="N82" s="22">
        <v>119.49693843813893</v>
      </c>
      <c r="O82" s="22">
        <v>111729.63743965988</v>
      </c>
      <c r="P82" s="23">
        <v>9097.866214393696</v>
      </c>
      <c r="Q82" s="22">
        <v>55400.108403681625</v>
      </c>
      <c r="R82" s="22">
        <v>93941.96713948232</v>
      </c>
      <c r="S82" s="22">
        <v>1959.7497903854783</v>
      </c>
      <c r="T82" s="19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2" hidden="1">
      <c r="A83" s="21">
        <v>501445</v>
      </c>
      <c r="B83" s="21">
        <v>1445</v>
      </c>
      <c r="C83" s="21">
        <v>50283</v>
      </c>
      <c r="D83" s="17" t="s">
        <v>19</v>
      </c>
      <c r="E83" s="17" t="s">
        <v>31</v>
      </c>
      <c r="F83" s="17" t="s">
        <v>241</v>
      </c>
      <c r="G83" s="17">
        <v>6</v>
      </c>
      <c r="H83" s="17" t="s">
        <v>242</v>
      </c>
      <c r="I83" s="17" t="s">
        <v>243</v>
      </c>
      <c r="J83" s="22">
        <v>519878.0693939254</v>
      </c>
      <c r="K83" s="22">
        <v>43323.17244949379</v>
      </c>
      <c r="L83" s="22">
        <v>11194.76087069961</v>
      </c>
      <c r="M83" s="18">
        <v>0</v>
      </c>
      <c r="N83" s="22">
        <v>119.49693843813893</v>
      </c>
      <c r="O83" s="22">
        <v>111729.63743965988</v>
      </c>
      <c r="P83" s="23">
        <v>9097.866214393696</v>
      </c>
      <c r="Q83" s="22">
        <v>55400.108403681625</v>
      </c>
      <c r="R83" s="22">
        <v>93941.96713948232</v>
      </c>
      <c r="S83" s="22">
        <v>1959.7497903854783</v>
      </c>
      <c r="T83" s="19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7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20" customFormat="1" ht="12" hidden="1">
      <c r="A84" s="21">
        <v>501305</v>
      </c>
      <c r="B84" s="21">
        <v>1305</v>
      </c>
      <c r="C84" s="21">
        <v>51994</v>
      </c>
      <c r="D84" s="17" t="s">
        <v>19</v>
      </c>
      <c r="E84" s="17" t="s">
        <v>20</v>
      </c>
      <c r="F84" s="17" t="s">
        <v>244</v>
      </c>
      <c r="G84" s="17">
        <v>6</v>
      </c>
      <c r="H84" s="17" t="s">
        <v>245</v>
      </c>
      <c r="I84" s="17" t="s">
        <v>246</v>
      </c>
      <c r="J84" s="22">
        <v>519878.0693939254</v>
      </c>
      <c r="K84" s="22">
        <v>43323.17244949379</v>
      </c>
      <c r="L84" s="22">
        <v>11194.76087069961</v>
      </c>
      <c r="M84" s="18">
        <v>0</v>
      </c>
      <c r="N84" s="22">
        <v>119.49693843813893</v>
      </c>
      <c r="O84" s="23">
        <v>0</v>
      </c>
      <c r="P84" s="23">
        <v>9097.866214393696</v>
      </c>
      <c r="Q84" s="22">
        <v>55400.108403681625</v>
      </c>
      <c r="R84" s="22">
        <v>93941.96713948232</v>
      </c>
      <c r="S84" s="22">
        <v>1959.7497903854783</v>
      </c>
      <c r="T84" s="19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2" hidden="1">
      <c r="A85" s="21">
        <v>501304</v>
      </c>
      <c r="B85" s="21">
        <v>1304</v>
      </c>
      <c r="C85" s="21">
        <v>54577</v>
      </c>
      <c r="D85" s="17" t="s">
        <v>19</v>
      </c>
      <c r="E85" s="17" t="s">
        <v>20</v>
      </c>
      <c r="F85" s="17" t="s">
        <v>247</v>
      </c>
      <c r="G85" s="17">
        <v>6</v>
      </c>
      <c r="H85" s="17" t="s">
        <v>248</v>
      </c>
      <c r="I85" s="17" t="s">
        <v>249</v>
      </c>
      <c r="J85" s="22">
        <v>519878.0693939254</v>
      </c>
      <c r="K85" s="22">
        <v>43323.17244949379</v>
      </c>
      <c r="L85" s="22">
        <v>11194.76087069961</v>
      </c>
      <c r="M85" s="18">
        <v>0</v>
      </c>
      <c r="N85" s="22">
        <v>119.49693843813893</v>
      </c>
      <c r="O85" s="22">
        <v>154029.34074049367</v>
      </c>
      <c r="P85" s="23">
        <v>9097.866214393696</v>
      </c>
      <c r="Q85" s="22">
        <v>55400.108403681625</v>
      </c>
      <c r="R85" s="22">
        <v>93941.96713948232</v>
      </c>
      <c r="S85" s="22">
        <v>1959.7497903854783</v>
      </c>
      <c r="T85" s="19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7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20" customFormat="1" ht="12" hidden="1">
      <c r="A86" s="21">
        <v>501442</v>
      </c>
      <c r="B86" s="21">
        <v>1442</v>
      </c>
      <c r="C86" s="21">
        <v>84589</v>
      </c>
      <c r="D86" s="17" t="s">
        <v>19</v>
      </c>
      <c r="E86" s="17" t="s">
        <v>20</v>
      </c>
      <c r="F86" s="17" t="s">
        <v>250</v>
      </c>
      <c r="G86" s="17">
        <v>6</v>
      </c>
      <c r="H86" s="17" t="s">
        <v>251</v>
      </c>
      <c r="I86" s="17" t="s">
        <v>252</v>
      </c>
      <c r="J86" s="22">
        <v>519878.0693939254</v>
      </c>
      <c r="K86" s="22">
        <v>43323.17244949379</v>
      </c>
      <c r="L86" s="22">
        <v>11194.76087069961</v>
      </c>
      <c r="M86" s="18">
        <v>0</v>
      </c>
      <c r="N86" s="22">
        <v>119.49693843813893</v>
      </c>
      <c r="O86" s="22">
        <v>111729.63743965988</v>
      </c>
      <c r="P86" s="23">
        <v>9097.866214393696</v>
      </c>
      <c r="Q86" s="22">
        <v>55400.108403681625</v>
      </c>
      <c r="R86" s="22">
        <v>93941.96713948232</v>
      </c>
      <c r="S86" s="22">
        <v>1959.7497903854783</v>
      </c>
      <c r="T86" s="19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20" customFormat="1" ht="12" hidden="1">
      <c r="A87" s="21">
        <v>501206</v>
      </c>
      <c r="B87" s="21">
        <v>1206</v>
      </c>
      <c r="C87" s="21">
        <v>85672</v>
      </c>
      <c r="D87" s="17" t="s">
        <v>19</v>
      </c>
      <c r="E87" s="17" t="s">
        <v>31</v>
      </c>
      <c r="F87" s="17" t="s">
        <v>253</v>
      </c>
      <c r="G87" s="17">
        <v>6</v>
      </c>
      <c r="H87" s="17" t="s">
        <v>254</v>
      </c>
      <c r="I87" s="17" t="s">
        <v>215</v>
      </c>
      <c r="J87" s="22">
        <v>519878.0693939254</v>
      </c>
      <c r="K87" s="22">
        <v>43323.17244949379</v>
      </c>
      <c r="L87" s="22">
        <v>11194.76087069961</v>
      </c>
      <c r="M87" s="18">
        <v>0</v>
      </c>
      <c r="N87" s="22">
        <v>119.49693843813893</v>
      </c>
      <c r="O87" s="23">
        <v>0</v>
      </c>
      <c r="P87" s="23">
        <v>9097.866214393696</v>
      </c>
      <c r="Q87" s="22">
        <v>55400.108403681625</v>
      </c>
      <c r="R87" s="22">
        <v>93941.96713948232</v>
      </c>
      <c r="S87" s="22">
        <v>1959.7497903854783</v>
      </c>
      <c r="T87" s="19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20" customFormat="1" ht="12" hidden="1">
      <c r="A88" s="21">
        <v>501206</v>
      </c>
      <c r="B88" s="21">
        <v>1206</v>
      </c>
      <c r="C88" s="21">
        <v>87256</v>
      </c>
      <c r="D88" s="17" t="s">
        <v>19</v>
      </c>
      <c r="E88" s="17" t="s">
        <v>20</v>
      </c>
      <c r="F88" s="17" t="s">
        <v>255</v>
      </c>
      <c r="G88" s="17">
        <v>6</v>
      </c>
      <c r="H88" s="17" t="s">
        <v>256</v>
      </c>
      <c r="I88" s="17" t="s">
        <v>215</v>
      </c>
      <c r="J88" s="22">
        <v>519878.0693939254</v>
      </c>
      <c r="K88" s="22">
        <v>43323.17244949379</v>
      </c>
      <c r="L88" s="22">
        <v>11194.76087069961</v>
      </c>
      <c r="M88" s="18">
        <v>0</v>
      </c>
      <c r="N88" s="22">
        <v>119.49693843813893</v>
      </c>
      <c r="O88" s="23">
        <v>0</v>
      </c>
      <c r="P88" s="23">
        <v>9097.866214393696</v>
      </c>
      <c r="Q88" s="22">
        <v>55400.108403681625</v>
      </c>
      <c r="R88" s="22">
        <v>93941.96713948232</v>
      </c>
      <c r="S88" s="22">
        <v>1959.7497903854783</v>
      </c>
      <c r="T88" s="19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20" customFormat="1" ht="12" hidden="1">
      <c r="A89" s="21">
        <v>501105</v>
      </c>
      <c r="B89" s="21">
        <v>1105</v>
      </c>
      <c r="C89" s="21">
        <v>88640</v>
      </c>
      <c r="D89" s="17" t="s">
        <v>19</v>
      </c>
      <c r="E89" s="17" t="s">
        <v>20</v>
      </c>
      <c r="F89" s="17" t="s">
        <v>257</v>
      </c>
      <c r="G89" s="17">
        <v>6</v>
      </c>
      <c r="H89" s="17" t="s">
        <v>258</v>
      </c>
      <c r="I89" s="17" t="s">
        <v>259</v>
      </c>
      <c r="J89" s="22">
        <v>519878.0693939254</v>
      </c>
      <c r="K89" s="22">
        <v>43323.17244949379</v>
      </c>
      <c r="L89" s="22">
        <v>11194.76087069961</v>
      </c>
      <c r="M89" s="18">
        <v>3872.58596790265</v>
      </c>
      <c r="N89" s="22">
        <v>119.49693843813893</v>
      </c>
      <c r="O89" s="22">
        <v>111729.63743965988</v>
      </c>
      <c r="P89" s="23">
        <v>9097.866214393696</v>
      </c>
      <c r="Q89" s="22">
        <v>55400.108403681625</v>
      </c>
      <c r="R89" s="22">
        <v>93941.96713948232</v>
      </c>
      <c r="S89" s="22">
        <v>1959.7497903854783</v>
      </c>
      <c r="T89" s="19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20" customFormat="1" ht="12" hidden="1">
      <c r="A90" s="21">
        <v>501206</v>
      </c>
      <c r="B90" s="21">
        <v>1206</v>
      </c>
      <c r="C90" s="21">
        <v>92652</v>
      </c>
      <c r="D90" s="17" t="s">
        <v>54</v>
      </c>
      <c r="E90" s="17" t="s">
        <v>20</v>
      </c>
      <c r="F90" s="17" t="s">
        <v>95</v>
      </c>
      <c r="G90" s="17">
        <v>6</v>
      </c>
      <c r="H90" s="17" t="s">
        <v>260</v>
      </c>
      <c r="I90" s="17" t="s">
        <v>215</v>
      </c>
      <c r="J90" s="22">
        <v>519878.0693939254</v>
      </c>
      <c r="K90" s="22">
        <v>43323.17244949379</v>
      </c>
      <c r="L90" s="22">
        <v>11194.76087069961</v>
      </c>
      <c r="M90" s="18">
        <v>0</v>
      </c>
      <c r="N90" s="22">
        <v>119.49693843813893</v>
      </c>
      <c r="O90" s="23">
        <v>0</v>
      </c>
      <c r="P90" s="23">
        <v>9097.866214393696</v>
      </c>
      <c r="Q90" s="22">
        <v>55400.108403681625</v>
      </c>
      <c r="R90" s="22">
        <v>93941.96713948232</v>
      </c>
      <c r="S90" s="22">
        <v>1959.7497903854783</v>
      </c>
      <c r="T90" s="19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2" hidden="1">
      <c r="A91" s="25">
        <v>501002</v>
      </c>
      <c r="B91" s="25">
        <v>1002</v>
      </c>
      <c r="C91" s="25">
        <v>200049</v>
      </c>
      <c r="D91" s="17" t="s">
        <v>19</v>
      </c>
      <c r="E91" s="17" t="s">
        <v>31</v>
      </c>
      <c r="F91" s="17" t="s">
        <v>261</v>
      </c>
      <c r="G91" s="17">
        <v>6</v>
      </c>
      <c r="H91" s="17" t="s">
        <v>262</v>
      </c>
      <c r="I91" s="17" t="s">
        <v>263</v>
      </c>
      <c r="J91" s="18">
        <v>519878.0693939254</v>
      </c>
      <c r="K91" s="23">
        <v>43323.17244949379</v>
      </c>
      <c r="L91" s="22">
        <v>11194.76087069961</v>
      </c>
      <c r="M91" s="18">
        <v>8298.398502648535</v>
      </c>
      <c r="N91" s="23">
        <v>119.49693843813893</v>
      </c>
      <c r="O91" s="23">
        <v>0</v>
      </c>
      <c r="P91" s="23">
        <v>9097.866214393696</v>
      </c>
      <c r="Q91" s="22">
        <v>55400.108403681625</v>
      </c>
      <c r="R91" s="23">
        <v>93941.96713948232</v>
      </c>
      <c r="S91" s="23">
        <v>1959.7497903854783</v>
      </c>
      <c r="T91" s="19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7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20" customFormat="1" ht="12" hidden="1">
      <c r="A92" s="21">
        <v>501506</v>
      </c>
      <c r="B92" s="21">
        <v>1506</v>
      </c>
      <c r="C92" s="21">
        <v>200053</v>
      </c>
      <c r="D92" s="17" t="s">
        <v>19</v>
      </c>
      <c r="E92" s="17" t="s">
        <v>31</v>
      </c>
      <c r="F92" s="17" t="s">
        <v>264</v>
      </c>
      <c r="G92" s="17">
        <v>6</v>
      </c>
      <c r="H92" s="17" t="s">
        <v>265</v>
      </c>
      <c r="I92" s="17" t="s">
        <v>266</v>
      </c>
      <c r="J92" s="22">
        <v>519878.0693939254</v>
      </c>
      <c r="K92" s="22">
        <v>43323.17244949379</v>
      </c>
      <c r="L92" s="22">
        <v>11194.76087069961</v>
      </c>
      <c r="M92" s="18">
        <v>0</v>
      </c>
      <c r="N92" s="22">
        <v>119.49693843813893</v>
      </c>
      <c r="O92" s="22">
        <v>111729.63743965988</v>
      </c>
      <c r="P92" s="23">
        <v>9097.866214393696</v>
      </c>
      <c r="Q92" s="22">
        <v>55400.108403681625</v>
      </c>
      <c r="R92" s="22">
        <v>93941.96713948232</v>
      </c>
      <c r="S92" s="22">
        <v>1959.7497903854783</v>
      </c>
      <c r="T92" s="19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20" customFormat="1" ht="12" hidden="1">
      <c r="A93" s="21">
        <v>501442</v>
      </c>
      <c r="B93" s="21">
        <v>1442</v>
      </c>
      <c r="C93" s="21">
        <v>200105</v>
      </c>
      <c r="D93" s="17" t="s">
        <v>19</v>
      </c>
      <c r="E93" s="17" t="s">
        <v>20</v>
      </c>
      <c r="F93" s="17" t="s">
        <v>267</v>
      </c>
      <c r="G93" s="17">
        <v>6</v>
      </c>
      <c r="H93" s="17" t="s">
        <v>268</v>
      </c>
      <c r="I93" s="17" t="s">
        <v>269</v>
      </c>
      <c r="J93" s="22">
        <v>519878.0693939254</v>
      </c>
      <c r="K93" s="22">
        <v>43323.17244949379</v>
      </c>
      <c r="L93" s="22">
        <v>11194.76087069961</v>
      </c>
      <c r="M93" s="18">
        <v>0</v>
      </c>
      <c r="N93" s="22">
        <v>119.49693843813893</v>
      </c>
      <c r="O93" s="22">
        <v>111729.63743965988</v>
      </c>
      <c r="P93" s="23">
        <v>9097.866214393696</v>
      </c>
      <c r="Q93" s="22">
        <v>55400.108403681625</v>
      </c>
      <c r="R93" s="22">
        <v>93941.96713948232</v>
      </c>
      <c r="S93" s="22">
        <v>1959.7497903854783</v>
      </c>
      <c r="T93" s="19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20" customFormat="1" ht="12" hidden="1">
      <c r="A94" s="21">
        <v>501205</v>
      </c>
      <c r="B94" s="21">
        <v>1205</v>
      </c>
      <c r="C94" s="21">
        <v>200177</v>
      </c>
      <c r="D94" s="17" t="s">
        <v>19</v>
      </c>
      <c r="E94" s="17" t="s">
        <v>20</v>
      </c>
      <c r="F94" s="17" t="s">
        <v>270</v>
      </c>
      <c r="G94" s="17">
        <v>6</v>
      </c>
      <c r="H94" s="17" t="s">
        <v>271</v>
      </c>
      <c r="I94" s="17" t="s">
        <v>272</v>
      </c>
      <c r="J94" s="22">
        <v>519878.0693939254</v>
      </c>
      <c r="K94" s="22">
        <v>43323.17244949379</v>
      </c>
      <c r="L94" s="22">
        <v>11194.76087069961</v>
      </c>
      <c r="M94" s="18">
        <v>0</v>
      </c>
      <c r="N94" s="22">
        <v>119.49693843813893</v>
      </c>
      <c r="O94" s="23">
        <v>0</v>
      </c>
      <c r="P94" s="23">
        <v>9097.866214393696</v>
      </c>
      <c r="Q94" s="22">
        <v>55400.108403681625</v>
      </c>
      <c r="R94" s="22">
        <v>93941.96713948232</v>
      </c>
      <c r="S94" s="22">
        <v>1959.7497903854783</v>
      </c>
      <c r="T94" s="19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20" customFormat="1" ht="12" hidden="1">
      <c r="A95" s="21">
        <v>501204</v>
      </c>
      <c r="B95" s="21">
        <v>1204</v>
      </c>
      <c r="C95" s="21">
        <v>200178</v>
      </c>
      <c r="D95" s="17" t="s">
        <v>19</v>
      </c>
      <c r="E95" s="17" t="s">
        <v>20</v>
      </c>
      <c r="F95" s="17" t="s">
        <v>273</v>
      </c>
      <c r="G95" s="17">
        <v>6</v>
      </c>
      <c r="H95" s="17" t="s">
        <v>274</v>
      </c>
      <c r="I95" s="17" t="s">
        <v>275</v>
      </c>
      <c r="J95" s="22">
        <v>519878.0693939254</v>
      </c>
      <c r="K95" s="22">
        <v>43323.17244949379</v>
      </c>
      <c r="L95" s="22">
        <v>11194.76087069961</v>
      </c>
      <c r="M95" s="18">
        <v>0</v>
      </c>
      <c r="N95" s="22">
        <v>119.49693843813893</v>
      </c>
      <c r="O95" s="23">
        <v>0</v>
      </c>
      <c r="P95" s="23">
        <v>9097.866214393696</v>
      </c>
      <c r="Q95" s="22">
        <v>55400.108403681625</v>
      </c>
      <c r="R95" s="22">
        <v>93941.96713948232</v>
      </c>
      <c r="S95" s="22">
        <v>1959.7497903854783</v>
      </c>
      <c r="T95" s="19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20" customFormat="1" ht="12" hidden="1">
      <c r="A96" s="21">
        <v>501205</v>
      </c>
      <c r="B96" s="21">
        <v>1205</v>
      </c>
      <c r="C96" s="21">
        <v>200184</v>
      </c>
      <c r="D96" s="17" t="s">
        <v>19</v>
      </c>
      <c r="E96" s="17" t="s">
        <v>31</v>
      </c>
      <c r="F96" s="17" t="s">
        <v>276</v>
      </c>
      <c r="G96" s="17">
        <v>6</v>
      </c>
      <c r="H96" s="17" t="s">
        <v>277</v>
      </c>
      <c r="I96" s="17" t="s">
        <v>278</v>
      </c>
      <c r="J96" s="22">
        <v>519878.0693939254</v>
      </c>
      <c r="K96" s="22">
        <v>43323.17244949379</v>
      </c>
      <c r="L96" s="22">
        <v>11194.76087069961</v>
      </c>
      <c r="M96" s="18">
        <v>0</v>
      </c>
      <c r="N96" s="22">
        <v>119.49693843813893</v>
      </c>
      <c r="O96" s="22">
        <v>154029.34074049367</v>
      </c>
      <c r="P96" s="23">
        <v>9097.866214393696</v>
      </c>
      <c r="Q96" s="22">
        <v>55400.108403681625</v>
      </c>
      <c r="R96" s="22">
        <v>93941.96713948232</v>
      </c>
      <c r="S96" s="22">
        <v>1959.7497903854783</v>
      </c>
      <c r="T96" s="19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2" hidden="1">
      <c r="A97" s="21">
        <v>501206</v>
      </c>
      <c r="B97" s="21">
        <v>1206</v>
      </c>
      <c r="C97" s="21">
        <v>200195</v>
      </c>
      <c r="D97" s="17" t="s">
        <v>19</v>
      </c>
      <c r="E97" s="17" t="s">
        <v>31</v>
      </c>
      <c r="F97" s="17" t="s">
        <v>279</v>
      </c>
      <c r="G97" s="17">
        <v>6</v>
      </c>
      <c r="H97" s="17" t="s">
        <v>280</v>
      </c>
      <c r="I97" s="17" t="s">
        <v>215</v>
      </c>
      <c r="J97" s="22">
        <v>519878.0693939254</v>
      </c>
      <c r="K97" s="22">
        <v>43323.17244949379</v>
      </c>
      <c r="L97" s="22">
        <v>11194.76087069961</v>
      </c>
      <c r="M97" s="18">
        <v>0</v>
      </c>
      <c r="N97" s="22">
        <v>119.49693843813893</v>
      </c>
      <c r="O97" s="22">
        <v>154029.34074049367</v>
      </c>
      <c r="P97" s="23">
        <v>9097.866214393696</v>
      </c>
      <c r="Q97" s="22">
        <v>55400.108403681625</v>
      </c>
      <c r="R97" s="22">
        <v>93941.96713948232</v>
      </c>
      <c r="S97" s="22">
        <v>1959.7497903854783</v>
      </c>
      <c r="T97" s="19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7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2" hidden="1">
      <c r="A98" s="21">
        <v>501204</v>
      </c>
      <c r="B98" s="21">
        <v>1204</v>
      </c>
      <c r="C98" s="21">
        <v>200197</v>
      </c>
      <c r="D98" s="17" t="s">
        <v>19</v>
      </c>
      <c r="E98" s="17" t="s">
        <v>31</v>
      </c>
      <c r="F98" s="17" t="s">
        <v>281</v>
      </c>
      <c r="G98" s="17">
        <v>6</v>
      </c>
      <c r="H98" s="17" t="s">
        <v>282</v>
      </c>
      <c r="I98" s="17" t="s">
        <v>283</v>
      </c>
      <c r="J98" s="22">
        <v>519878.0693939254</v>
      </c>
      <c r="K98" s="22">
        <v>43323.17244949379</v>
      </c>
      <c r="L98" s="22">
        <v>11194.76087069961</v>
      </c>
      <c r="M98" s="18">
        <v>0</v>
      </c>
      <c r="N98" s="22">
        <v>119.49693843813893</v>
      </c>
      <c r="O98" s="23">
        <v>0</v>
      </c>
      <c r="P98" s="23">
        <v>9097.866214393696</v>
      </c>
      <c r="Q98" s="22">
        <v>55400.108403681625</v>
      </c>
      <c r="R98" s="22">
        <v>93941.96713948232</v>
      </c>
      <c r="S98" s="22">
        <v>1959.7497903854783</v>
      </c>
      <c r="T98" s="19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7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20" customFormat="1" ht="12" hidden="1">
      <c r="A99" s="28">
        <v>501305</v>
      </c>
      <c r="B99" s="21">
        <v>1305</v>
      </c>
      <c r="C99" s="21">
        <v>200238</v>
      </c>
      <c r="D99" s="17" t="s">
        <v>61</v>
      </c>
      <c r="E99" s="17" t="s">
        <v>20</v>
      </c>
      <c r="F99" s="17" t="s">
        <v>284</v>
      </c>
      <c r="G99" s="17">
        <v>6</v>
      </c>
      <c r="H99" s="17" t="s">
        <v>285</v>
      </c>
      <c r="I99" s="17" t="s">
        <v>286</v>
      </c>
      <c r="J99" s="22">
        <v>519878.0693939254</v>
      </c>
      <c r="K99" s="22">
        <v>43323.17244949379</v>
      </c>
      <c r="L99" s="22">
        <v>11194.76087069961</v>
      </c>
      <c r="M99" s="18">
        <v>0</v>
      </c>
      <c r="N99" s="22">
        <v>119.49693843813893</v>
      </c>
      <c r="O99" s="22">
        <v>154029.34074049367</v>
      </c>
      <c r="P99" s="23">
        <v>9097.866214393696</v>
      </c>
      <c r="Q99" s="22">
        <v>55400.108403681625</v>
      </c>
      <c r="R99" s="22">
        <v>93941.96713948232</v>
      </c>
      <c r="S99" s="22">
        <v>1959.7497903854783</v>
      </c>
      <c r="T99" s="19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20" customFormat="1" ht="12" hidden="1">
      <c r="A100" s="28">
        <v>501442</v>
      </c>
      <c r="B100" s="21">
        <v>1442</v>
      </c>
      <c r="C100" s="21">
        <v>200389</v>
      </c>
      <c r="D100" s="17" t="s">
        <v>19</v>
      </c>
      <c r="E100" s="17" t="s">
        <v>20</v>
      </c>
      <c r="F100" s="17" t="s">
        <v>227</v>
      </c>
      <c r="G100" s="17">
        <v>6</v>
      </c>
      <c r="H100" s="17" t="s">
        <v>287</v>
      </c>
      <c r="I100" s="17" t="s">
        <v>288</v>
      </c>
      <c r="J100" s="22">
        <v>519878.0693939254</v>
      </c>
      <c r="K100" s="22">
        <v>43323.17244949379</v>
      </c>
      <c r="L100" s="22">
        <v>11194.76087069961</v>
      </c>
      <c r="M100" s="18">
        <v>0</v>
      </c>
      <c r="N100" s="22">
        <v>119.49693843813893</v>
      </c>
      <c r="O100" s="22">
        <v>111729.63743965988</v>
      </c>
      <c r="P100" s="23">
        <v>9097.866214393696</v>
      </c>
      <c r="Q100" s="22">
        <v>55400.108403681625</v>
      </c>
      <c r="R100" s="22">
        <v>93941.96713948232</v>
      </c>
      <c r="S100" s="22">
        <v>1959.7497903854783</v>
      </c>
      <c r="T100" s="19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2" hidden="1">
      <c r="A101" s="21">
        <v>501304</v>
      </c>
      <c r="B101" s="21">
        <v>1304</v>
      </c>
      <c r="C101" s="21">
        <v>200036</v>
      </c>
      <c r="D101" s="17" t="s">
        <v>19</v>
      </c>
      <c r="E101" s="17" t="s">
        <v>20</v>
      </c>
      <c r="F101" s="17" t="s">
        <v>289</v>
      </c>
      <c r="G101" s="17">
        <v>5</v>
      </c>
      <c r="H101" s="17" t="s">
        <v>290</v>
      </c>
      <c r="I101" s="17" t="s">
        <v>291</v>
      </c>
      <c r="J101" s="22">
        <v>506312.9539749293</v>
      </c>
      <c r="K101" s="22">
        <v>42192.74616457744</v>
      </c>
      <c r="L101" s="22">
        <v>11194.76087069961</v>
      </c>
      <c r="M101" s="18">
        <v>0</v>
      </c>
      <c r="N101" s="22">
        <v>119.49693843813893</v>
      </c>
      <c r="O101" s="23">
        <v>0</v>
      </c>
      <c r="P101" s="23">
        <v>8860.476694561263</v>
      </c>
      <c r="Q101" s="22">
        <v>55400.108403681625</v>
      </c>
      <c r="R101" s="22">
        <v>91490.75078326973</v>
      </c>
      <c r="S101" s="22">
        <v>1959.7497903854783</v>
      </c>
      <c r="T101" s="19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7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20" customFormat="1" ht="12" hidden="1">
      <c r="A102" s="21">
        <v>501304</v>
      </c>
      <c r="B102" s="21">
        <v>1304</v>
      </c>
      <c r="C102" s="21">
        <v>88831</v>
      </c>
      <c r="D102" s="17" t="s">
        <v>19</v>
      </c>
      <c r="E102" s="17" t="s">
        <v>31</v>
      </c>
      <c r="F102" s="17" t="s">
        <v>292</v>
      </c>
      <c r="G102" s="17">
        <v>6</v>
      </c>
      <c r="H102" s="17" t="s">
        <v>293</v>
      </c>
      <c r="I102" s="17" t="s">
        <v>291</v>
      </c>
      <c r="J102" s="22">
        <v>506312.9539749293</v>
      </c>
      <c r="K102" s="22">
        <v>42192.74616457744</v>
      </c>
      <c r="L102" s="22">
        <v>11194.76087069961</v>
      </c>
      <c r="M102" s="18">
        <v>0</v>
      </c>
      <c r="N102" s="22">
        <v>119.49693843813893</v>
      </c>
      <c r="O102" s="23">
        <v>0</v>
      </c>
      <c r="P102" s="23">
        <v>8860.476694561263</v>
      </c>
      <c r="Q102" s="22">
        <v>55400.108403681625</v>
      </c>
      <c r="R102" s="22">
        <v>91490.75078326973</v>
      </c>
      <c r="S102" s="22">
        <v>1959.7497903854783</v>
      </c>
      <c r="T102" s="19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20" customFormat="1" ht="12" hidden="1">
      <c r="A103" s="21">
        <v>501304</v>
      </c>
      <c r="B103" s="21">
        <v>1304</v>
      </c>
      <c r="C103" s="21">
        <v>44749</v>
      </c>
      <c r="D103" s="17" t="s">
        <v>19</v>
      </c>
      <c r="E103" s="17" t="s">
        <v>20</v>
      </c>
      <c r="F103" s="17" t="s">
        <v>192</v>
      </c>
      <c r="G103" s="17">
        <v>6</v>
      </c>
      <c r="H103" s="17" t="s">
        <v>294</v>
      </c>
      <c r="I103" s="17" t="s">
        <v>291</v>
      </c>
      <c r="J103" s="22">
        <v>506312.9539749293</v>
      </c>
      <c r="K103" s="22">
        <v>42192.74616457744</v>
      </c>
      <c r="L103" s="22">
        <v>11194.76087069961</v>
      </c>
      <c r="M103" s="18">
        <v>0</v>
      </c>
      <c r="N103" s="22">
        <v>119.49693843813893</v>
      </c>
      <c r="O103" s="22">
        <v>154029.34074049367</v>
      </c>
      <c r="P103" s="23">
        <v>8860.476694561263</v>
      </c>
      <c r="Q103" s="22">
        <v>55400.108403681625</v>
      </c>
      <c r="R103" s="22">
        <v>91490.75078326973</v>
      </c>
      <c r="S103" s="22">
        <v>1959.7497903854783</v>
      </c>
      <c r="T103" s="19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20" customFormat="1" ht="12" hidden="1">
      <c r="A104" s="21">
        <v>501304</v>
      </c>
      <c r="B104" s="21">
        <v>1304</v>
      </c>
      <c r="C104" s="21">
        <v>29861</v>
      </c>
      <c r="D104" s="17" t="s">
        <v>19</v>
      </c>
      <c r="E104" s="17" t="s">
        <v>31</v>
      </c>
      <c r="F104" s="17" t="s">
        <v>295</v>
      </c>
      <c r="G104" s="17">
        <v>6</v>
      </c>
      <c r="H104" s="17" t="s">
        <v>239</v>
      </c>
      <c r="I104" s="17" t="s">
        <v>291</v>
      </c>
      <c r="J104" s="22">
        <v>506312.9539749293</v>
      </c>
      <c r="K104" s="22">
        <v>42192.74616457744</v>
      </c>
      <c r="L104" s="22">
        <v>11194.76087069961</v>
      </c>
      <c r="M104" s="18">
        <v>0</v>
      </c>
      <c r="N104" s="22">
        <v>119.49693843813893</v>
      </c>
      <c r="O104" s="22">
        <v>154029.34074049367</v>
      </c>
      <c r="P104" s="23">
        <v>8860.476694561263</v>
      </c>
      <c r="Q104" s="22">
        <v>55400.108403681625</v>
      </c>
      <c r="R104" s="22">
        <v>91490.75078326973</v>
      </c>
      <c r="S104" s="22">
        <v>1959.7497903854783</v>
      </c>
      <c r="T104" s="19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20" customFormat="1" ht="12" hidden="1">
      <c r="A105" s="21">
        <v>501443</v>
      </c>
      <c r="B105" s="21">
        <v>1443</v>
      </c>
      <c r="C105" s="21">
        <v>34076</v>
      </c>
      <c r="D105" s="17" t="s">
        <v>19</v>
      </c>
      <c r="E105" s="17" t="s">
        <v>20</v>
      </c>
      <c r="F105" s="17" t="s">
        <v>296</v>
      </c>
      <c r="G105" s="17">
        <v>6</v>
      </c>
      <c r="H105" s="17" t="s">
        <v>297</v>
      </c>
      <c r="I105" s="17" t="s">
        <v>237</v>
      </c>
      <c r="J105" s="22">
        <v>492659.3223052382</v>
      </c>
      <c r="K105" s="22">
        <v>41054.94352543652</v>
      </c>
      <c r="L105" s="22">
        <v>11194.76087069961</v>
      </c>
      <c r="M105" s="18">
        <v>5532.2656684323565</v>
      </c>
      <c r="N105" s="22">
        <v>119.49693843813893</v>
      </c>
      <c r="O105" s="22">
        <v>106036.93606684299</v>
      </c>
      <c r="P105" s="23">
        <v>8621.53814034167</v>
      </c>
      <c r="Q105" s="22">
        <v>55400.108403681625</v>
      </c>
      <c r="R105" s="22">
        <v>89023.53954055655</v>
      </c>
      <c r="S105" s="22">
        <v>1959.7497903854783</v>
      </c>
      <c r="T105" s="19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20" customFormat="1" ht="12" hidden="1">
      <c r="A106" s="21">
        <v>501205</v>
      </c>
      <c r="B106" s="21">
        <v>1205</v>
      </c>
      <c r="C106" s="21">
        <v>84039</v>
      </c>
      <c r="D106" s="17" t="s">
        <v>19</v>
      </c>
      <c r="E106" s="17" t="s">
        <v>20</v>
      </c>
      <c r="F106" s="17" t="s">
        <v>298</v>
      </c>
      <c r="G106" s="17">
        <v>6</v>
      </c>
      <c r="H106" s="17" t="s">
        <v>299</v>
      </c>
      <c r="I106" s="17" t="s">
        <v>300</v>
      </c>
      <c r="J106" s="22">
        <v>492659.3223052382</v>
      </c>
      <c r="K106" s="22">
        <v>41054.94352543652</v>
      </c>
      <c r="L106" s="22">
        <v>11194.76087069961</v>
      </c>
      <c r="M106" s="18">
        <v>0</v>
      </c>
      <c r="N106" s="22">
        <v>119.49693843813893</v>
      </c>
      <c r="O106" s="22">
        <v>154029.34074049367</v>
      </c>
      <c r="P106" s="23">
        <v>8621.53814034167</v>
      </c>
      <c r="Q106" s="22">
        <v>55400.108403681625</v>
      </c>
      <c r="R106" s="22">
        <v>89023.53954055655</v>
      </c>
      <c r="S106" s="22">
        <v>1959.7497903854783</v>
      </c>
      <c r="T106" s="19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20" customFormat="1" ht="12" hidden="1">
      <c r="A107" s="21">
        <v>501204</v>
      </c>
      <c r="B107" s="21">
        <v>1204</v>
      </c>
      <c r="C107" s="21">
        <v>200179</v>
      </c>
      <c r="D107" s="17" t="s">
        <v>19</v>
      </c>
      <c r="E107" s="17" t="s">
        <v>20</v>
      </c>
      <c r="F107" s="17" t="s">
        <v>301</v>
      </c>
      <c r="G107" s="17">
        <v>6</v>
      </c>
      <c r="H107" s="17" t="s">
        <v>302</v>
      </c>
      <c r="I107" s="17" t="s">
        <v>303</v>
      </c>
      <c r="J107" s="22">
        <v>492659.3223052382</v>
      </c>
      <c r="K107" s="22">
        <v>41054.94352543652</v>
      </c>
      <c r="L107" s="22">
        <v>11194.76087069961</v>
      </c>
      <c r="M107" s="18">
        <v>0</v>
      </c>
      <c r="N107" s="22">
        <v>119.49693843813893</v>
      </c>
      <c r="O107" s="23">
        <v>0</v>
      </c>
      <c r="P107" s="23">
        <v>8621.53814034167</v>
      </c>
      <c r="Q107" s="22">
        <v>55400.108403681625</v>
      </c>
      <c r="R107" s="22">
        <v>89023.53954055655</v>
      </c>
      <c r="S107" s="22">
        <v>1959.7497903854783</v>
      </c>
      <c r="T107" s="19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20" customFormat="1" ht="12" hidden="1">
      <c r="A108" s="21">
        <v>501205</v>
      </c>
      <c r="B108" s="21">
        <v>1205</v>
      </c>
      <c r="C108" s="21">
        <v>200189</v>
      </c>
      <c r="D108" s="17" t="s">
        <v>19</v>
      </c>
      <c r="E108" s="17" t="s">
        <v>31</v>
      </c>
      <c r="F108" s="17" t="s">
        <v>304</v>
      </c>
      <c r="G108" s="17">
        <v>6</v>
      </c>
      <c r="H108" s="17" t="s">
        <v>199</v>
      </c>
      <c r="I108" s="17" t="s">
        <v>305</v>
      </c>
      <c r="J108" s="22">
        <v>492659.3223052382</v>
      </c>
      <c r="K108" s="22">
        <v>41054.94352543652</v>
      </c>
      <c r="L108" s="22">
        <v>11194.76087069961</v>
      </c>
      <c r="M108" s="18">
        <v>0</v>
      </c>
      <c r="N108" s="22">
        <v>119.49693843813893</v>
      </c>
      <c r="O108" s="23">
        <v>0</v>
      </c>
      <c r="P108" s="23">
        <v>8621.53814034167</v>
      </c>
      <c r="Q108" s="22">
        <v>55400.108403681625</v>
      </c>
      <c r="R108" s="22">
        <v>89023.53954055655</v>
      </c>
      <c r="S108" s="22">
        <v>1959.7497903854783</v>
      </c>
      <c r="T108" s="19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20" customFormat="1" ht="12" hidden="1">
      <c r="A109" s="21">
        <v>501204</v>
      </c>
      <c r="B109" s="21">
        <v>1204</v>
      </c>
      <c r="C109" s="21">
        <v>200191</v>
      </c>
      <c r="D109" s="17" t="s">
        <v>19</v>
      </c>
      <c r="E109" s="17" t="s">
        <v>20</v>
      </c>
      <c r="F109" s="17" t="s">
        <v>295</v>
      </c>
      <c r="G109" s="17">
        <v>6</v>
      </c>
      <c r="H109" s="17" t="s">
        <v>306</v>
      </c>
      <c r="I109" s="17" t="s">
        <v>307</v>
      </c>
      <c r="J109" s="22">
        <v>492659.3223052382</v>
      </c>
      <c r="K109" s="22">
        <v>41054.94352543652</v>
      </c>
      <c r="L109" s="22">
        <v>11194.76087069961</v>
      </c>
      <c r="M109" s="18">
        <v>0</v>
      </c>
      <c r="N109" s="22">
        <v>119.49693843813893</v>
      </c>
      <c r="O109" s="23">
        <v>0</v>
      </c>
      <c r="P109" s="23">
        <v>8621.53814034167</v>
      </c>
      <c r="Q109" s="22">
        <v>55400.108403681625</v>
      </c>
      <c r="R109" s="22">
        <v>89023.53954055655</v>
      </c>
      <c r="S109" s="22">
        <v>1959.7497903854783</v>
      </c>
      <c r="T109" s="19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20" customFormat="1" ht="12" hidden="1">
      <c r="A110" s="21">
        <v>501204</v>
      </c>
      <c r="B110" s="21">
        <v>1204</v>
      </c>
      <c r="C110" s="21">
        <v>200245</v>
      </c>
      <c r="D110" s="17" t="s">
        <v>19</v>
      </c>
      <c r="E110" s="17" t="s">
        <v>31</v>
      </c>
      <c r="F110" s="17" t="s">
        <v>308</v>
      </c>
      <c r="G110" s="17">
        <v>6</v>
      </c>
      <c r="H110" s="17" t="s">
        <v>309</v>
      </c>
      <c r="I110" s="17" t="s">
        <v>303</v>
      </c>
      <c r="J110" s="22">
        <v>492659.3223052382</v>
      </c>
      <c r="K110" s="22">
        <v>41054.94352543652</v>
      </c>
      <c r="L110" s="22">
        <v>11194.76087069961</v>
      </c>
      <c r="M110" s="18">
        <v>0</v>
      </c>
      <c r="N110" s="22">
        <v>119.49693843813893</v>
      </c>
      <c r="O110" s="23">
        <v>0</v>
      </c>
      <c r="P110" s="23">
        <v>8621.53814034167</v>
      </c>
      <c r="Q110" s="22">
        <v>55400.108403681625</v>
      </c>
      <c r="R110" s="22">
        <v>89023.53954055655</v>
      </c>
      <c r="S110" s="22">
        <v>1959.7497903854783</v>
      </c>
      <c r="T110" s="19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20" customFormat="1" ht="12" hidden="1">
      <c r="A111" s="21">
        <v>501108</v>
      </c>
      <c r="B111" s="21">
        <v>1108</v>
      </c>
      <c r="C111" s="21">
        <v>200304</v>
      </c>
      <c r="D111" s="17" t="s">
        <v>19</v>
      </c>
      <c r="E111" s="17" t="s">
        <v>20</v>
      </c>
      <c r="F111" s="17" t="s">
        <v>292</v>
      </c>
      <c r="G111" s="17">
        <v>6</v>
      </c>
      <c r="H111" s="17" t="s">
        <v>310</v>
      </c>
      <c r="I111" s="17" t="s">
        <v>311</v>
      </c>
      <c r="J111" s="22">
        <v>492659.3223052382</v>
      </c>
      <c r="K111" s="22">
        <v>41054.94352543652</v>
      </c>
      <c r="L111" s="22">
        <v>11194.76087069961</v>
      </c>
      <c r="M111" s="18">
        <v>0</v>
      </c>
      <c r="N111" s="22">
        <v>119.49693843813893</v>
      </c>
      <c r="O111" s="22">
        <v>106036.93606684299</v>
      </c>
      <c r="P111" s="23">
        <v>8621.53814034167</v>
      </c>
      <c r="Q111" s="22">
        <v>55400.108403681625</v>
      </c>
      <c r="R111" s="22">
        <v>89023.53954055655</v>
      </c>
      <c r="S111" s="22">
        <v>1959.7497903854783</v>
      </c>
      <c r="T111" s="19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20" customFormat="1" ht="12" hidden="1">
      <c r="A112" s="28">
        <v>501502</v>
      </c>
      <c r="B112" s="21">
        <v>1502</v>
      </c>
      <c r="C112" s="21">
        <v>200311</v>
      </c>
      <c r="D112" s="17" t="s">
        <v>19</v>
      </c>
      <c r="E112" s="17" t="s">
        <v>31</v>
      </c>
      <c r="F112" s="17" t="s">
        <v>232</v>
      </c>
      <c r="G112" s="17">
        <v>6</v>
      </c>
      <c r="H112" s="17" t="s">
        <v>144</v>
      </c>
      <c r="I112" s="17" t="s">
        <v>312</v>
      </c>
      <c r="J112" s="22">
        <v>492659.3223052382</v>
      </c>
      <c r="K112" s="22">
        <v>41054.94352543652</v>
      </c>
      <c r="L112" s="22">
        <v>11194.76087069961</v>
      </c>
      <c r="M112" s="18">
        <v>0</v>
      </c>
      <c r="N112" s="22">
        <v>119.49693843813893</v>
      </c>
      <c r="O112" s="23">
        <v>0</v>
      </c>
      <c r="P112" s="23">
        <v>8621.53814034167</v>
      </c>
      <c r="Q112" s="22">
        <v>55400.108403681625</v>
      </c>
      <c r="R112" s="22">
        <v>89023.53954055655</v>
      </c>
      <c r="S112" s="22">
        <v>1959.7497903854783</v>
      </c>
      <c r="T112" s="19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20" customFormat="1" ht="12" hidden="1">
      <c r="A113" s="21">
        <v>501101</v>
      </c>
      <c r="B113" s="21">
        <v>1101</v>
      </c>
      <c r="C113" s="21">
        <v>200396</v>
      </c>
      <c r="D113" s="17" t="s">
        <v>19</v>
      </c>
      <c r="E113" s="17" t="s">
        <v>31</v>
      </c>
      <c r="F113" s="17" t="s">
        <v>313</v>
      </c>
      <c r="G113" s="17">
        <v>6</v>
      </c>
      <c r="H113" s="17" t="s">
        <v>314</v>
      </c>
      <c r="I113" s="17" t="s">
        <v>315</v>
      </c>
      <c r="J113" s="22">
        <v>492659.3223052382</v>
      </c>
      <c r="K113" s="22">
        <v>41054.94352543652</v>
      </c>
      <c r="L113" s="22">
        <v>11194.76087069961</v>
      </c>
      <c r="M113" s="18">
        <v>8298.398502648535</v>
      </c>
      <c r="N113" s="22">
        <v>119.49693843813893</v>
      </c>
      <c r="O113" s="22">
        <v>195775.81747448424</v>
      </c>
      <c r="P113" s="23">
        <v>8621.53814034167</v>
      </c>
      <c r="Q113" s="22">
        <v>55400.108403681625</v>
      </c>
      <c r="R113" s="22">
        <v>89023.53954055655</v>
      </c>
      <c r="S113" s="22">
        <v>1959.7497903854783</v>
      </c>
      <c r="T113" s="19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20" customFormat="1" ht="12" hidden="1">
      <c r="A114" s="21">
        <v>501445</v>
      </c>
      <c r="B114" s="21">
        <v>1445</v>
      </c>
      <c r="C114" s="21">
        <v>3492</v>
      </c>
      <c r="D114" s="17" t="s">
        <v>61</v>
      </c>
      <c r="E114" s="17" t="s">
        <v>20</v>
      </c>
      <c r="F114" s="17" t="s">
        <v>316</v>
      </c>
      <c r="G114" s="17">
        <v>6</v>
      </c>
      <c r="H114" s="17" t="s">
        <v>317</v>
      </c>
      <c r="I114" s="17" t="s">
        <v>318</v>
      </c>
      <c r="J114" s="22">
        <v>478640.5611014307</v>
      </c>
      <c r="K114" s="22">
        <v>39886.71342511922</v>
      </c>
      <c r="L114" s="22">
        <v>11194.76087069961</v>
      </c>
      <c r="M114" s="18">
        <v>0</v>
      </c>
      <c r="N114" s="22">
        <v>119.49693843813893</v>
      </c>
      <c r="O114" s="22">
        <v>103190.58538043454</v>
      </c>
      <c r="P114" s="23">
        <v>8376.209819275038</v>
      </c>
      <c r="Q114" s="22">
        <v>55400.108403681625</v>
      </c>
      <c r="R114" s="22">
        <v>86490.34939102852</v>
      </c>
      <c r="S114" s="22">
        <v>1959.7497903854783</v>
      </c>
      <c r="T114" s="19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20" customFormat="1" ht="12" hidden="1">
      <c r="A115" s="21">
        <v>501445</v>
      </c>
      <c r="B115" s="21">
        <v>1445</v>
      </c>
      <c r="C115" s="21">
        <v>4763</v>
      </c>
      <c r="D115" s="17" t="s">
        <v>61</v>
      </c>
      <c r="E115" s="17" t="s">
        <v>20</v>
      </c>
      <c r="F115" s="17" t="s">
        <v>319</v>
      </c>
      <c r="G115" s="17">
        <v>6</v>
      </c>
      <c r="H115" s="17" t="s">
        <v>320</v>
      </c>
      <c r="I115" s="17" t="s">
        <v>321</v>
      </c>
      <c r="J115" s="22">
        <v>478640.5611014307</v>
      </c>
      <c r="K115" s="22">
        <v>39886.71342511922</v>
      </c>
      <c r="L115" s="22">
        <v>11194.76087069961</v>
      </c>
      <c r="M115" s="18">
        <v>0</v>
      </c>
      <c r="N115" s="22">
        <v>119.49693843813893</v>
      </c>
      <c r="O115" s="22">
        <v>103190.58538043454</v>
      </c>
      <c r="P115" s="23">
        <v>8376.209819275038</v>
      </c>
      <c r="Q115" s="22">
        <v>55400.108403681625</v>
      </c>
      <c r="R115" s="22">
        <v>86490.34939102852</v>
      </c>
      <c r="S115" s="22">
        <v>1959.7497903854783</v>
      </c>
      <c r="T115" s="19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" hidden="1">
      <c r="A116" s="21">
        <v>501445</v>
      </c>
      <c r="B116" s="21">
        <v>1445</v>
      </c>
      <c r="C116" s="21">
        <v>12616</v>
      </c>
      <c r="D116" s="17" t="s">
        <v>61</v>
      </c>
      <c r="E116" s="17" t="s">
        <v>20</v>
      </c>
      <c r="F116" s="17" t="s">
        <v>322</v>
      </c>
      <c r="G116" s="17">
        <v>6</v>
      </c>
      <c r="H116" s="17" t="s">
        <v>323</v>
      </c>
      <c r="I116" s="17" t="s">
        <v>324</v>
      </c>
      <c r="J116" s="22">
        <v>478640.5611014307</v>
      </c>
      <c r="K116" s="22">
        <v>39886.71342511922</v>
      </c>
      <c r="L116" s="22">
        <v>11194.76087069961</v>
      </c>
      <c r="M116" s="18">
        <v>0</v>
      </c>
      <c r="N116" s="22">
        <v>119.49693843813893</v>
      </c>
      <c r="O116" s="22">
        <v>103190.58538043454</v>
      </c>
      <c r="P116" s="23">
        <v>8376.209819275038</v>
      </c>
      <c r="Q116" s="22">
        <v>55400.108403681625</v>
      </c>
      <c r="R116" s="22">
        <v>86490.34939102852</v>
      </c>
      <c r="S116" s="22">
        <v>1959.7497903854783</v>
      </c>
      <c r="T116" s="19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7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2" hidden="1">
      <c r="A117" s="21">
        <v>501442</v>
      </c>
      <c r="B117" s="21">
        <v>1442</v>
      </c>
      <c r="C117" s="21">
        <v>16007</v>
      </c>
      <c r="D117" s="17" t="s">
        <v>61</v>
      </c>
      <c r="E117" s="17" t="s">
        <v>20</v>
      </c>
      <c r="F117" s="17" t="s">
        <v>325</v>
      </c>
      <c r="G117" s="17">
        <v>6</v>
      </c>
      <c r="H117" s="17" t="s">
        <v>326</v>
      </c>
      <c r="I117" s="17" t="s">
        <v>327</v>
      </c>
      <c r="J117" s="22">
        <v>478640.5611014307</v>
      </c>
      <c r="K117" s="22">
        <v>39886.71342511922</v>
      </c>
      <c r="L117" s="22">
        <v>11194.76087069961</v>
      </c>
      <c r="M117" s="18">
        <v>0</v>
      </c>
      <c r="N117" s="22">
        <v>119.49693843813893</v>
      </c>
      <c r="O117" s="22">
        <v>103190.58538043454</v>
      </c>
      <c r="P117" s="23">
        <v>8376.209819275038</v>
      </c>
      <c r="Q117" s="22">
        <v>55400.108403681625</v>
      </c>
      <c r="R117" s="22">
        <v>86490.34939102852</v>
      </c>
      <c r="S117" s="22">
        <v>1959.7497903854783</v>
      </c>
      <c r="T117" s="19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7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20" customFormat="1" ht="12" hidden="1">
      <c r="A118" s="21">
        <v>501443</v>
      </c>
      <c r="B118" s="21">
        <v>1443</v>
      </c>
      <c r="C118" s="21">
        <v>27562</v>
      </c>
      <c r="D118" s="17" t="s">
        <v>19</v>
      </c>
      <c r="E118" s="17" t="s">
        <v>20</v>
      </c>
      <c r="F118" s="17" t="s">
        <v>328</v>
      </c>
      <c r="G118" s="17">
        <v>6</v>
      </c>
      <c r="H118" s="17" t="s">
        <v>329</v>
      </c>
      <c r="I118" s="17" t="s">
        <v>330</v>
      </c>
      <c r="J118" s="22">
        <v>478640.5611014307</v>
      </c>
      <c r="K118" s="22">
        <v>39886.71342511922</v>
      </c>
      <c r="L118" s="22">
        <v>11194.76087069961</v>
      </c>
      <c r="M118" s="18">
        <v>0</v>
      </c>
      <c r="N118" s="22">
        <v>119.49693843813893</v>
      </c>
      <c r="O118" s="22">
        <v>103190.58538043454</v>
      </c>
      <c r="P118" s="23">
        <v>8376.209819275038</v>
      </c>
      <c r="Q118" s="22">
        <v>55400.108403681625</v>
      </c>
      <c r="R118" s="22">
        <v>86490.34939102852</v>
      </c>
      <c r="S118" s="22">
        <v>1959.7497903854783</v>
      </c>
      <c r="T118" s="19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2" hidden="1">
      <c r="A119" s="21">
        <v>501442</v>
      </c>
      <c r="B119" s="21">
        <v>1442</v>
      </c>
      <c r="C119" s="21">
        <v>50254</v>
      </c>
      <c r="D119" s="17" t="s">
        <v>19</v>
      </c>
      <c r="E119" s="17" t="s">
        <v>20</v>
      </c>
      <c r="F119" s="17" t="s">
        <v>331</v>
      </c>
      <c r="G119" s="17">
        <v>6</v>
      </c>
      <c r="H119" s="17" t="s">
        <v>332</v>
      </c>
      <c r="I119" s="17" t="s">
        <v>333</v>
      </c>
      <c r="J119" s="22">
        <v>478640.5611014307</v>
      </c>
      <c r="K119" s="22">
        <v>39886.71342511922</v>
      </c>
      <c r="L119" s="22">
        <v>11194.76087069961</v>
      </c>
      <c r="M119" s="18">
        <v>0</v>
      </c>
      <c r="N119" s="22">
        <v>119.49693843813893</v>
      </c>
      <c r="O119" s="22">
        <v>103190.58538043454</v>
      </c>
      <c r="P119" s="23">
        <v>8376.209819275038</v>
      </c>
      <c r="Q119" s="22">
        <v>55400.108403681625</v>
      </c>
      <c r="R119" s="22">
        <v>86490.34939102852</v>
      </c>
      <c r="S119" s="22">
        <v>1959.7497903854783</v>
      </c>
      <c r="T119" s="19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7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20" customFormat="1" ht="12" hidden="1">
      <c r="A120" s="25">
        <v>501445</v>
      </c>
      <c r="B120" s="25">
        <v>1445</v>
      </c>
      <c r="C120" s="25">
        <v>50342</v>
      </c>
      <c r="D120" s="17" t="s">
        <v>19</v>
      </c>
      <c r="E120" s="17" t="s">
        <v>31</v>
      </c>
      <c r="F120" s="17" t="s">
        <v>334</v>
      </c>
      <c r="G120" s="17">
        <v>6</v>
      </c>
      <c r="H120" s="17" t="s">
        <v>335</v>
      </c>
      <c r="I120" s="17" t="s">
        <v>318</v>
      </c>
      <c r="J120" s="18">
        <v>478640.5611014307</v>
      </c>
      <c r="K120" s="23">
        <v>39886.71342511922</v>
      </c>
      <c r="L120" s="22">
        <v>11194.76087069961</v>
      </c>
      <c r="M120" s="18">
        <v>4979.039101589121</v>
      </c>
      <c r="N120" s="23">
        <v>119.49693843813893</v>
      </c>
      <c r="O120" s="18">
        <v>103190.58538043454</v>
      </c>
      <c r="P120" s="23">
        <v>8376.209819275038</v>
      </c>
      <c r="Q120" s="22">
        <v>55400.108403681625</v>
      </c>
      <c r="R120" s="23">
        <v>86490.34939102852</v>
      </c>
      <c r="S120" s="23">
        <v>1959.7497903854783</v>
      </c>
      <c r="T120" s="19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20" customFormat="1" ht="12" hidden="1">
      <c r="A121" s="21">
        <v>501204</v>
      </c>
      <c r="B121" s="21">
        <v>1204</v>
      </c>
      <c r="C121" s="21">
        <v>59284</v>
      </c>
      <c r="D121" s="17" t="s">
        <v>19</v>
      </c>
      <c r="E121" s="17" t="s">
        <v>31</v>
      </c>
      <c r="F121" s="17" t="s">
        <v>336</v>
      </c>
      <c r="G121" s="17">
        <v>6</v>
      </c>
      <c r="H121" s="17" t="s">
        <v>337</v>
      </c>
      <c r="I121" s="17" t="s">
        <v>338</v>
      </c>
      <c r="J121" s="22">
        <v>478640.5611014307</v>
      </c>
      <c r="K121" s="22">
        <v>39886.71342511922</v>
      </c>
      <c r="L121" s="22">
        <v>11194.76087069961</v>
      </c>
      <c r="M121" s="18">
        <v>0</v>
      </c>
      <c r="N121" s="22">
        <v>119.49693843813893</v>
      </c>
      <c r="O121" s="23">
        <v>0</v>
      </c>
      <c r="P121" s="23">
        <v>8376.209819275038</v>
      </c>
      <c r="Q121" s="22">
        <v>55400.108403681625</v>
      </c>
      <c r="R121" s="22">
        <v>86490.34939102852</v>
      </c>
      <c r="S121" s="22">
        <v>1959.7497903854783</v>
      </c>
      <c r="T121" s="19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20" customFormat="1" ht="12" hidden="1">
      <c r="A122" s="21">
        <v>501445</v>
      </c>
      <c r="B122" s="21">
        <v>1445</v>
      </c>
      <c r="C122" s="21">
        <v>84550</v>
      </c>
      <c r="D122" s="17" t="s">
        <v>19</v>
      </c>
      <c r="E122" s="17" t="s">
        <v>20</v>
      </c>
      <c r="F122" s="17" t="s">
        <v>202</v>
      </c>
      <c r="G122" s="17">
        <v>6</v>
      </c>
      <c r="H122" s="17" t="s">
        <v>339</v>
      </c>
      <c r="I122" s="17" t="s">
        <v>324</v>
      </c>
      <c r="J122" s="22">
        <v>478640.5611014307</v>
      </c>
      <c r="K122" s="22">
        <v>39886.71342511922</v>
      </c>
      <c r="L122" s="22">
        <v>11194.76087069961</v>
      </c>
      <c r="M122" s="18">
        <v>0</v>
      </c>
      <c r="N122" s="22">
        <v>119.49693843813893</v>
      </c>
      <c r="O122" s="22">
        <v>103190.58538043454</v>
      </c>
      <c r="P122" s="23">
        <v>8376.209819275038</v>
      </c>
      <c r="Q122" s="22">
        <v>55400.108403681625</v>
      </c>
      <c r="R122" s="22">
        <v>86490.34939102852</v>
      </c>
      <c r="S122" s="22">
        <v>1959.7497903854783</v>
      </c>
      <c r="T122" s="19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20" customFormat="1" ht="12" hidden="1">
      <c r="A123" s="21">
        <v>501442</v>
      </c>
      <c r="B123" s="21">
        <v>1442</v>
      </c>
      <c r="C123" s="21">
        <v>84576</v>
      </c>
      <c r="D123" s="17" t="s">
        <v>19</v>
      </c>
      <c r="E123" s="17" t="s">
        <v>31</v>
      </c>
      <c r="F123" s="17" t="s">
        <v>109</v>
      </c>
      <c r="G123" s="17">
        <v>6</v>
      </c>
      <c r="H123" s="17" t="s">
        <v>340</v>
      </c>
      <c r="I123" s="17" t="s">
        <v>318</v>
      </c>
      <c r="J123" s="22">
        <v>478640.5611014307</v>
      </c>
      <c r="K123" s="22">
        <v>39886.71342511922</v>
      </c>
      <c r="L123" s="22">
        <v>11194.76087069961</v>
      </c>
      <c r="M123" s="18">
        <v>0</v>
      </c>
      <c r="N123" s="22">
        <v>119.49693843813893</v>
      </c>
      <c r="O123" s="22">
        <v>103190.58538043454</v>
      </c>
      <c r="P123" s="23">
        <v>8376.209819275038</v>
      </c>
      <c r="Q123" s="22">
        <v>55400.108403681625</v>
      </c>
      <c r="R123" s="22">
        <v>86490.34939102852</v>
      </c>
      <c r="S123" s="22">
        <v>1959.7497903854783</v>
      </c>
      <c r="T123" s="19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20" customFormat="1" ht="12" hidden="1">
      <c r="A124" s="21">
        <v>501107</v>
      </c>
      <c r="B124" s="21">
        <v>1107</v>
      </c>
      <c r="C124" s="21">
        <v>200398</v>
      </c>
      <c r="D124" s="17" t="s">
        <v>19</v>
      </c>
      <c r="E124" s="17" t="s">
        <v>31</v>
      </c>
      <c r="F124" s="17" t="s">
        <v>341</v>
      </c>
      <c r="G124" s="17">
        <v>6</v>
      </c>
      <c r="H124" s="17" t="s">
        <v>342</v>
      </c>
      <c r="I124" s="17" t="s">
        <v>343</v>
      </c>
      <c r="J124" s="22">
        <v>478640.5611014307</v>
      </c>
      <c r="K124" s="22">
        <v>39886.71342511922</v>
      </c>
      <c r="L124" s="22">
        <v>11194.76087069961</v>
      </c>
      <c r="M124" s="18">
        <v>0</v>
      </c>
      <c r="N124" s="22">
        <v>119.49693843813893</v>
      </c>
      <c r="O124" s="23">
        <v>0</v>
      </c>
      <c r="P124" s="23">
        <v>8376.209819275038</v>
      </c>
      <c r="Q124" s="22">
        <v>55400.108403681625</v>
      </c>
      <c r="R124" s="22">
        <v>86490.34939102852</v>
      </c>
      <c r="S124" s="22">
        <v>1959.7497903854783</v>
      </c>
      <c r="T124" s="19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20" customFormat="1" ht="12" hidden="1">
      <c r="A125" s="21">
        <v>501442</v>
      </c>
      <c r="B125" s="21">
        <v>1442</v>
      </c>
      <c r="C125" s="21">
        <v>200399</v>
      </c>
      <c r="D125" s="17" t="s">
        <v>19</v>
      </c>
      <c r="E125" s="17" t="s">
        <v>20</v>
      </c>
      <c r="F125" s="17" t="s">
        <v>253</v>
      </c>
      <c r="G125" s="17">
        <v>6</v>
      </c>
      <c r="H125" s="17" t="s">
        <v>344</v>
      </c>
      <c r="I125" s="17" t="s">
        <v>345</v>
      </c>
      <c r="J125" s="22">
        <v>478640.5611014307</v>
      </c>
      <c r="K125" s="22">
        <v>39886.71342511922</v>
      </c>
      <c r="L125" s="22">
        <v>11194.76087069961</v>
      </c>
      <c r="M125" s="18">
        <v>0</v>
      </c>
      <c r="N125" s="22">
        <v>119.49693843813893</v>
      </c>
      <c r="O125" s="23">
        <v>0</v>
      </c>
      <c r="P125" s="23">
        <v>8376.209819275038</v>
      </c>
      <c r="Q125" s="22">
        <v>55400.108403681625</v>
      </c>
      <c r="R125" s="22">
        <v>86490.34939102852</v>
      </c>
      <c r="S125" s="22">
        <v>1959.7497903854783</v>
      </c>
      <c r="T125" s="19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20" customFormat="1" ht="12" hidden="1">
      <c r="A126" s="21">
        <v>501107</v>
      </c>
      <c r="B126" s="21">
        <v>1107</v>
      </c>
      <c r="C126" s="21">
        <v>200410</v>
      </c>
      <c r="D126" s="17" t="s">
        <v>19</v>
      </c>
      <c r="E126" s="17" t="s">
        <v>31</v>
      </c>
      <c r="F126" s="17" t="s">
        <v>346</v>
      </c>
      <c r="G126" s="17">
        <v>6</v>
      </c>
      <c r="H126" s="17" t="s">
        <v>347</v>
      </c>
      <c r="I126" s="17" t="s">
        <v>348</v>
      </c>
      <c r="J126" s="22">
        <v>478640.5611014307</v>
      </c>
      <c r="K126" s="22">
        <v>39886.71342511922</v>
      </c>
      <c r="L126" s="22">
        <v>11194.76087069961</v>
      </c>
      <c r="M126" s="18">
        <v>0</v>
      </c>
      <c r="N126" s="22">
        <v>119.49693843813893</v>
      </c>
      <c r="O126" s="23">
        <v>0</v>
      </c>
      <c r="P126" s="23">
        <v>8376.209819275038</v>
      </c>
      <c r="Q126" s="22">
        <v>55400.108403681625</v>
      </c>
      <c r="R126" s="22">
        <v>86490.34939102852</v>
      </c>
      <c r="S126" s="22">
        <v>1959.7497903854783</v>
      </c>
      <c r="T126" s="19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20" customFormat="1" ht="12" hidden="1">
      <c r="A127" s="21">
        <v>501305</v>
      </c>
      <c r="B127" s="21">
        <v>1305</v>
      </c>
      <c r="C127" s="21">
        <v>19114</v>
      </c>
      <c r="D127" s="17" t="s">
        <v>61</v>
      </c>
      <c r="E127" s="17" t="s">
        <v>20</v>
      </c>
      <c r="F127" s="17" t="s">
        <v>19</v>
      </c>
      <c r="G127" s="17">
        <v>6</v>
      </c>
      <c r="H127" s="17" t="s">
        <v>349</v>
      </c>
      <c r="I127" s="17" t="s">
        <v>286</v>
      </c>
      <c r="J127" s="22">
        <v>465363.123497193</v>
      </c>
      <c r="K127" s="22">
        <v>38780.26029143275</v>
      </c>
      <c r="L127" s="22">
        <v>11194.76087069961</v>
      </c>
      <c r="M127" s="18">
        <v>0</v>
      </c>
      <c r="N127" s="22">
        <v>119.49693843813893</v>
      </c>
      <c r="O127" s="23">
        <v>0</v>
      </c>
      <c r="P127" s="23">
        <v>8143.854661200879</v>
      </c>
      <c r="Q127" s="22">
        <v>55400.108403681625</v>
      </c>
      <c r="R127" s="22">
        <v>84091.11641594277</v>
      </c>
      <c r="S127" s="22">
        <v>1959.7497903854783</v>
      </c>
      <c r="T127" s="19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2" hidden="1">
      <c r="A128" s="21">
        <v>501305</v>
      </c>
      <c r="B128" s="21">
        <v>1305</v>
      </c>
      <c r="C128" s="21">
        <v>36375</v>
      </c>
      <c r="D128" s="17" t="s">
        <v>19</v>
      </c>
      <c r="E128" s="17" t="s">
        <v>31</v>
      </c>
      <c r="F128" s="17" t="s">
        <v>350</v>
      </c>
      <c r="G128" s="17">
        <v>6</v>
      </c>
      <c r="H128" s="17" t="s">
        <v>351</v>
      </c>
      <c r="I128" s="17" t="s">
        <v>286</v>
      </c>
      <c r="J128" s="22">
        <v>465363.123497193</v>
      </c>
      <c r="K128" s="22">
        <v>38780.26029143275</v>
      </c>
      <c r="L128" s="22">
        <v>11194.76087069961</v>
      </c>
      <c r="M128" s="18">
        <v>0</v>
      </c>
      <c r="N128" s="22">
        <v>119.49693843813893</v>
      </c>
      <c r="O128" s="23">
        <v>0</v>
      </c>
      <c r="P128" s="23">
        <v>8143.854661200879</v>
      </c>
      <c r="Q128" s="22">
        <v>55400.108403681625</v>
      </c>
      <c r="R128" s="22">
        <v>84091.11641594277</v>
      </c>
      <c r="S128" s="22">
        <v>1959.7497903854783</v>
      </c>
      <c r="T128" s="19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7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20" customFormat="1" ht="12" hidden="1">
      <c r="A129" s="25">
        <v>501444</v>
      </c>
      <c r="B129" s="25">
        <v>1444</v>
      </c>
      <c r="C129" s="25">
        <v>262</v>
      </c>
      <c r="D129" s="17" t="s">
        <v>19</v>
      </c>
      <c r="E129" s="17" t="s">
        <v>20</v>
      </c>
      <c r="F129" s="17" t="s">
        <v>352</v>
      </c>
      <c r="G129" s="17">
        <v>6</v>
      </c>
      <c r="H129" s="17" t="s">
        <v>353</v>
      </c>
      <c r="I129" s="17" t="s">
        <v>237</v>
      </c>
      <c r="J129" s="18">
        <v>452517.2026150931</v>
      </c>
      <c r="K129" s="23">
        <v>37709.76688459109</v>
      </c>
      <c r="L129" s="22">
        <v>11194.76087069961</v>
      </c>
      <c r="M129" s="18">
        <v>5532.2656684323565</v>
      </c>
      <c r="N129" s="23">
        <v>119.49693843813893</v>
      </c>
      <c r="O129" s="18">
        <v>88336.45206069366</v>
      </c>
      <c r="P129" s="23">
        <v>7919.0510457641285</v>
      </c>
      <c r="Q129" s="22">
        <v>55400.108403681625</v>
      </c>
      <c r="R129" s="23">
        <v>81769.8585125473</v>
      </c>
      <c r="S129" s="23">
        <v>1959.7497903854783</v>
      </c>
      <c r="T129" s="19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20" customFormat="1" ht="12" hidden="1">
      <c r="A130" s="21">
        <v>501103</v>
      </c>
      <c r="B130" s="21">
        <v>1103</v>
      </c>
      <c r="C130" s="21">
        <v>44066</v>
      </c>
      <c r="D130" s="17" t="s">
        <v>19</v>
      </c>
      <c r="E130" s="17" t="s">
        <v>31</v>
      </c>
      <c r="F130" s="17" t="s">
        <v>20</v>
      </c>
      <c r="G130" s="17">
        <v>6</v>
      </c>
      <c r="H130" s="17" t="s">
        <v>354</v>
      </c>
      <c r="I130" s="17" t="s">
        <v>355</v>
      </c>
      <c r="J130" s="22">
        <v>452517.2026150931</v>
      </c>
      <c r="K130" s="22">
        <v>37709.76688459109</v>
      </c>
      <c r="L130" s="22">
        <v>11194.76087069961</v>
      </c>
      <c r="M130" s="18">
        <v>6085.492235275593</v>
      </c>
      <c r="N130" s="22">
        <v>119.49693843813893</v>
      </c>
      <c r="O130" s="29">
        <v>98443.90143691958</v>
      </c>
      <c r="P130" s="23">
        <v>7919.0510457641285</v>
      </c>
      <c r="Q130" s="22">
        <v>55400.108403681625</v>
      </c>
      <c r="R130" s="22">
        <v>81769.8585125473</v>
      </c>
      <c r="S130" s="22">
        <v>1959.7497903854783</v>
      </c>
      <c r="T130" s="19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20" customFormat="1" ht="12" hidden="1">
      <c r="A131" s="21">
        <v>501442</v>
      </c>
      <c r="B131" s="21">
        <v>1442</v>
      </c>
      <c r="C131" s="21">
        <v>200027</v>
      </c>
      <c r="D131" s="17" t="s">
        <v>19</v>
      </c>
      <c r="E131" s="17" t="s">
        <v>31</v>
      </c>
      <c r="F131" s="17" t="s">
        <v>356</v>
      </c>
      <c r="G131" s="17">
        <v>6</v>
      </c>
      <c r="H131" s="17" t="s">
        <v>357</v>
      </c>
      <c r="I131" s="17" t="s">
        <v>327</v>
      </c>
      <c r="J131" s="22">
        <v>452517.2026150931</v>
      </c>
      <c r="K131" s="22">
        <v>37709.76688459109</v>
      </c>
      <c r="L131" s="22">
        <v>11194.76087069961</v>
      </c>
      <c r="M131" s="18">
        <v>0</v>
      </c>
      <c r="N131" s="22">
        <v>119.49693843813893</v>
      </c>
      <c r="O131" s="22">
        <v>98443.90143691958</v>
      </c>
      <c r="P131" s="23">
        <v>7919.0510457641285</v>
      </c>
      <c r="Q131" s="22">
        <v>55400.108403681625</v>
      </c>
      <c r="R131" s="22">
        <v>81769.8585125473</v>
      </c>
      <c r="S131" s="22">
        <v>1959.7497903854783</v>
      </c>
      <c r="T131" s="19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20" customFormat="1" ht="12" hidden="1">
      <c r="A132" s="21">
        <v>501442</v>
      </c>
      <c r="B132" s="21">
        <v>1442</v>
      </c>
      <c r="C132" s="21">
        <v>200028</v>
      </c>
      <c r="D132" s="17" t="s">
        <v>19</v>
      </c>
      <c r="E132" s="17" t="s">
        <v>20</v>
      </c>
      <c r="F132" s="17" t="s">
        <v>358</v>
      </c>
      <c r="G132" s="17">
        <v>6</v>
      </c>
      <c r="H132" s="17" t="s">
        <v>359</v>
      </c>
      <c r="I132" s="17" t="s">
        <v>318</v>
      </c>
      <c r="J132" s="22">
        <v>452517.2026150931</v>
      </c>
      <c r="K132" s="22">
        <v>37709.76688459109</v>
      </c>
      <c r="L132" s="22">
        <v>11194.76087069961</v>
      </c>
      <c r="M132" s="18">
        <v>0</v>
      </c>
      <c r="N132" s="22">
        <v>119.49693843813893</v>
      </c>
      <c r="O132" s="22">
        <v>98443.90143691958</v>
      </c>
      <c r="P132" s="23">
        <v>7919.0510457641285</v>
      </c>
      <c r="Q132" s="22">
        <v>55400.108403681625</v>
      </c>
      <c r="R132" s="22">
        <v>81769.8585125473</v>
      </c>
      <c r="S132" s="22">
        <v>1959.7497903854783</v>
      </c>
      <c r="T132" s="19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20" customFormat="1" ht="12" hidden="1">
      <c r="A133" s="21">
        <v>501442</v>
      </c>
      <c r="B133" s="21">
        <v>1442</v>
      </c>
      <c r="C133" s="21">
        <v>200029</v>
      </c>
      <c r="D133" s="17" t="s">
        <v>19</v>
      </c>
      <c r="E133" s="17" t="s">
        <v>31</v>
      </c>
      <c r="F133" s="17" t="s">
        <v>104</v>
      </c>
      <c r="G133" s="17">
        <v>6</v>
      </c>
      <c r="H133" s="17" t="s">
        <v>360</v>
      </c>
      <c r="I133" s="17" t="s">
        <v>327</v>
      </c>
      <c r="J133" s="22">
        <v>452517.2026150931</v>
      </c>
      <c r="K133" s="22">
        <v>37709.76688459109</v>
      </c>
      <c r="L133" s="22">
        <v>11194.76087069961</v>
      </c>
      <c r="M133" s="18">
        <v>0</v>
      </c>
      <c r="N133" s="22">
        <v>119.49693843813893</v>
      </c>
      <c r="O133" s="22">
        <v>98443.90143691958</v>
      </c>
      <c r="P133" s="23">
        <v>7919.0510457641285</v>
      </c>
      <c r="Q133" s="22">
        <v>55400.108403681625</v>
      </c>
      <c r="R133" s="22">
        <v>81769.8585125473</v>
      </c>
      <c r="S133" s="22">
        <v>1959.7497903854783</v>
      </c>
      <c r="T133" s="19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20" customFormat="1" ht="12" hidden="1">
      <c r="A134" s="28">
        <v>501108</v>
      </c>
      <c r="B134" s="21">
        <v>1108</v>
      </c>
      <c r="C134" s="21">
        <v>200385</v>
      </c>
      <c r="D134" s="17" t="s">
        <v>19</v>
      </c>
      <c r="E134" s="17" t="s">
        <v>20</v>
      </c>
      <c r="F134" s="17" t="s">
        <v>361</v>
      </c>
      <c r="G134" s="17">
        <v>6</v>
      </c>
      <c r="H134" s="17" t="s">
        <v>362</v>
      </c>
      <c r="I134" s="17" t="s">
        <v>363</v>
      </c>
      <c r="J134" s="22">
        <v>452517.2026150931</v>
      </c>
      <c r="K134" s="22">
        <v>37709.76688459109</v>
      </c>
      <c r="L134" s="22">
        <v>11194.76087069961</v>
      </c>
      <c r="M134" s="18">
        <v>0</v>
      </c>
      <c r="N134" s="22">
        <v>119.49693843813893</v>
      </c>
      <c r="O134" s="18">
        <v>0</v>
      </c>
      <c r="P134" s="23">
        <v>7919.0510457641285</v>
      </c>
      <c r="Q134" s="22">
        <v>55400.108403681625</v>
      </c>
      <c r="R134" s="22">
        <v>81769.8585125473</v>
      </c>
      <c r="S134" s="22">
        <v>1959.7497903854783</v>
      </c>
      <c r="T134" s="19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20" customFormat="1" ht="12" hidden="1">
      <c r="A135" s="21">
        <v>501305</v>
      </c>
      <c r="B135" s="21">
        <v>1305</v>
      </c>
      <c r="C135" s="21">
        <v>36155</v>
      </c>
      <c r="D135" s="17" t="s">
        <v>19</v>
      </c>
      <c r="E135" s="17" t="s">
        <v>31</v>
      </c>
      <c r="F135" s="17" t="s">
        <v>364</v>
      </c>
      <c r="G135" s="17">
        <v>6</v>
      </c>
      <c r="H135" s="17" t="s">
        <v>365</v>
      </c>
      <c r="I135" s="17" t="s">
        <v>286</v>
      </c>
      <c r="J135" s="22">
        <v>440047.4757984465</v>
      </c>
      <c r="K135" s="22">
        <v>36670.62298320388</v>
      </c>
      <c r="L135" s="22">
        <v>11194.76087069961</v>
      </c>
      <c r="M135" s="18">
        <v>0</v>
      </c>
      <c r="N135" s="22">
        <v>119.49693843813893</v>
      </c>
      <c r="O135" s="23">
        <v>0</v>
      </c>
      <c r="P135" s="23">
        <v>7700.830826472816</v>
      </c>
      <c r="Q135" s="22">
        <v>55400.108403681625</v>
      </c>
      <c r="R135" s="22">
        <v>79516.5788767793</v>
      </c>
      <c r="S135" s="22">
        <v>1959.7497903854783</v>
      </c>
      <c r="T135" s="19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20" customFormat="1" ht="12" hidden="1">
      <c r="A136" s="21">
        <v>501108</v>
      </c>
      <c r="B136" s="21">
        <v>1108</v>
      </c>
      <c r="C136" s="21">
        <v>200023</v>
      </c>
      <c r="D136" s="17" t="s">
        <v>19</v>
      </c>
      <c r="E136" s="17" t="s">
        <v>31</v>
      </c>
      <c r="F136" s="17" t="s">
        <v>366</v>
      </c>
      <c r="G136" s="17">
        <v>6</v>
      </c>
      <c r="H136" s="17" t="s">
        <v>367</v>
      </c>
      <c r="I136" s="17" t="s">
        <v>311</v>
      </c>
      <c r="J136" s="22">
        <v>440047.4757984465</v>
      </c>
      <c r="K136" s="22">
        <v>36670.62298320388</v>
      </c>
      <c r="L136" s="22">
        <v>11194.76087069961</v>
      </c>
      <c r="M136" s="18">
        <v>0</v>
      </c>
      <c r="N136" s="22">
        <v>119.49693843813893</v>
      </c>
      <c r="O136" s="23">
        <v>0</v>
      </c>
      <c r="P136" s="23">
        <v>7700.830826472816</v>
      </c>
      <c r="Q136" s="22">
        <v>55400.108403681625</v>
      </c>
      <c r="R136" s="22">
        <v>79516.5788767793</v>
      </c>
      <c r="S136" s="22">
        <v>1959.7497903854783</v>
      </c>
      <c r="T136" s="19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20" customFormat="1" ht="12" hidden="1">
      <c r="A137" s="21">
        <v>501305</v>
      </c>
      <c r="B137" s="21">
        <v>1305</v>
      </c>
      <c r="C137" s="21">
        <v>200040</v>
      </c>
      <c r="D137" s="17" t="s">
        <v>19</v>
      </c>
      <c r="E137" s="17" t="s">
        <v>31</v>
      </c>
      <c r="F137" s="17" t="s">
        <v>368</v>
      </c>
      <c r="G137" s="17">
        <v>6</v>
      </c>
      <c r="H137" s="17" t="s">
        <v>230</v>
      </c>
      <c r="I137" s="17" t="s">
        <v>286</v>
      </c>
      <c r="J137" s="22">
        <v>440047.4757984465</v>
      </c>
      <c r="K137" s="22">
        <v>36670.62298320388</v>
      </c>
      <c r="L137" s="22">
        <v>11194.76087069961</v>
      </c>
      <c r="M137" s="18">
        <v>0</v>
      </c>
      <c r="N137" s="22">
        <v>119.49693843813893</v>
      </c>
      <c r="O137" s="23">
        <v>0</v>
      </c>
      <c r="P137" s="23">
        <v>7700.830826472816</v>
      </c>
      <c r="Q137" s="22">
        <v>55400.108403681625</v>
      </c>
      <c r="R137" s="22">
        <v>79516.5788767793</v>
      </c>
      <c r="S137" s="22">
        <v>1959.7497903854783</v>
      </c>
      <c r="T137" s="19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20" customFormat="1" ht="12" hidden="1">
      <c r="A138" s="21">
        <v>501108</v>
      </c>
      <c r="B138" s="21">
        <v>1108</v>
      </c>
      <c r="C138" s="21">
        <v>200051</v>
      </c>
      <c r="D138" s="17" t="s">
        <v>19</v>
      </c>
      <c r="E138" s="17" t="s">
        <v>31</v>
      </c>
      <c r="F138" s="17" t="s">
        <v>292</v>
      </c>
      <c r="G138" s="17">
        <v>6</v>
      </c>
      <c r="H138" s="17" t="s">
        <v>369</v>
      </c>
      <c r="I138" s="17" t="s">
        <v>370</v>
      </c>
      <c r="J138" s="22">
        <v>440047.4757984465</v>
      </c>
      <c r="K138" s="22">
        <v>36670.62298320388</v>
      </c>
      <c r="L138" s="22">
        <v>11194.76087069961</v>
      </c>
      <c r="M138" s="18">
        <v>0</v>
      </c>
      <c r="N138" s="22">
        <v>119.49693843813893</v>
      </c>
      <c r="O138" s="22">
        <v>95597.55075051113</v>
      </c>
      <c r="P138" s="23">
        <v>7700.830826472816</v>
      </c>
      <c r="Q138" s="22">
        <v>55400.108403681625</v>
      </c>
      <c r="R138" s="22">
        <v>79516.5788767793</v>
      </c>
      <c r="S138" s="22">
        <v>1959.7497903854783</v>
      </c>
      <c r="T138" s="19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20" customFormat="1" ht="12" hidden="1">
      <c r="A139" s="21">
        <v>501443</v>
      </c>
      <c r="B139" s="21">
        <v>1443</v>
      </c>
      <c r="C139" s="21">
        <v>4226</v>
      </c>
      <c r="D139" s="17" t="s">
        <v>19</v>
      </c>
      <c r="E139" s="17" t="s">
        <v>20</v>
      </c>
      <c r="F139" s="17" t="s">
        <v>295</v>
      </c>
      <c r="G139" s="17">
        <v>7</v>
      </c>
      <c r="H139" s="17" t="s">
        <v>371</v>
      </c>
      <c r="I139" s="17" t="s">
        <v>372</v>
      </c>
      <c r="J139" s="22">
        <v>433309.1762142959</v>
      </c>
      <c r="K139" s="22">
        <v>36109.09801785799</v>
      </c>
      <c r="L139" s="22">
        <v>11194.76087069961</v>
      </c>
      <c r="M139" s="18">
        <v>5532.2656684323565</v>
      </c>
      <c r="N139" s="22">
        <v>119.49693843813893</v>
      </c>
      <c r="O139" s="23">
        <v>0</v>
      </c>
      <c r="P139" s="23">
        <v>7582.910583750179</v>
      </c>
      <c r="Q139" s="22">
        <v>55400.108403681625</v>
      </c>
      <c r="R139" s="22">
        <v>78298.96814192327</v>
      </c>
      <c r="S139" s="22">
        <v>1959.7497903854783</v>
      </c>
      <c r="T139" s="19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20" customFormat="1" ht="12" hidden="1">
      <c r="A140" s="21">
        <v>501443</v>
      </c>
      <c r="B140" s="21">
        <v>1443</v>
      </c>
      <c r="C140" s="21">
        <v>11251</v>
      </c>
      <c r="D140" s="17" t="s">
        <v>61</v>
      </c>
      <c r="E140" s="17" t="s">
        <v>20</v>
      </c>
      <c r="F140" s="17" t="s">
        <v>373</v>
      </c>
      <c r="G140" s="17">
        <v>7</v>
      </c>
      <c r="H140" s="17" t="s">
        <v>374</v>
      </c>
      <c r="I140" s="17" t="s">
        <v>372</v>
      </c>
      <c r="J140" s="22">
        <v>433309.1762142959</v>
      </c>
      <c r="K140" s="22">
        <v>36109.09801785799</v>
      </c>
      <c r="L140" s="22">
        <v>11194.76087069961</v>
      </c>
      <c r="M140" s="18">
        <v>5532.2656684323565</v>
      </c>
      <c r="N140" s="22">
        <v>119.49693843813893</v>
      </c>
      <c r="O140" s="23">
        <v>0</v>
      </c>
      <c r="P140" s="23">
        <v>7582.910583750179</v>
      </c>
      <c r="Q140" s="22">
        <v>55400.108403681625</v>
      </c>
      <c r="R140" s="22">
        <v>78298.96814192327</v>
      </c>
      <c r="S140" s="22">
        <v>1959.7497903854783</v>
      </c>
      <c r="T140" s="19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20" customFormat="1" ht="12" hidden="1">
      <c r="A141" s="25">
        <v>501443</v>
      </c>
      <c r="B141" s="25">
        <v>1443</v>
      </c>
      <c r="C141" s="25">
        <v>12399</v>
      </c>
      <c r="D141" s="17" t="s">
        <v>19</v>
      </c>
      <c r="E141" s="17" t="s">
        <v>20</v>
      </c>
      <c r="F141" s="17" t="s">
        <v>319</v>
      </c>
      <c r="G141" s="17">
        <v>7</v>
      </c>
      <c r="H141" s="17" t="s">
        <v>375</v>
      </c>
      <c r="I141" s="17" t="s">
        <v>372</v>
      </c>
      <c r="J141" s="18">
        <v>433309.1762142959</v>
      </c>
      <c r="K141" s="23">
        <v>36109.09801785799</v>
      </c>
      <c r="L141" s="22">
        <v>11194.76087069961</v>
      </c>
      <c r="M141" s="18">
        <v>5532.2656684323565</v>
      </c>
      <c r="N141" s="23">
        <v>119.49693843813893</v>
      </c>
      <c r="O141" s="23">
        <v>0</v>
      </c>
      <c r="P141" s="23">
        <v>7582.910583750179</v>
      </c>
      <c r="Q141" s="22">
        <v>55400.108403681625</v>
      </c>
      <c r="R141" s="23">
        <v>78298.96814192327</v>
      </c>
      <c r="S141" s="23">
        <v>1959.7497903854783</v>
      </c>
      <c r="T141" s="19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20" customFormat="1" ht="12" hidden="1">
      <c r="A142" s="21">
        <v>501445</v>
      </c>
      <c r="B142" s="21">
        <v>1445</v>
      </c>
      <c r="C142" s="21">
        <v>15312</v>
      </c>
      <c r="D142" s="17" t="s">
        <v>61</v>
      </c>
      <c r="E142" s="17" t="s">
        <v>20</v>
      </c>
      <c r="F142" s="17" t="s">
        <v>244</v>
      </c>
      <c r="G142" s="17">
        <v>7</v>
      </c>
      <c r="H142" s="17" t="s">
        <v>376</v>
      </c>
      <c r="I142" s="17" t="s">
        <v>377</v>
      </c>
      <c r="J142" s="22">
        <v>433309.1762142959</v>
      </c>
      <c r="K142" s="22">
        <v>36109.09801785799</v>
      </c>
      <c r="L142" s="22">
        <v>11194.76087069961</v>
      </c>
      <c r="M142" s="18">
        <v>0</v>
      </c>
      <c r="N142" s="22">
        <v>119.49693843813893</v>
      </c>
      <c r="O142" s="23">
        <v>0</v>
      </c>
      <c r="P142" s="23">
        <v>7582.910583750179</v>
      </c>
      <c r="Q142" s="22">
        <v>55400.108403681625</v>
      </c>
      <c r="R142" s="22">
        <v>78298.96814192327</v>
      </c>
      <c r="S142" s="22">
        <v>1959.7497903854783</v>
      </c>
      <c r="T142" s="19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20" customFormat="1" ht="12" hidden="1">
      <c r="A143" s="21">
        <v>501407</v>
      </c>
      <c r="B143" s="21">
        <v>1407</v>
      </c>
      <c r="C143" s="21">
        <v>15859</v>
      </c>
      <c r="D143" s="17" t="s">
        <v>61</v>
      </c>
      <c r="E143" s="17" t="s">
        <v>20</v>
      </c>
      <c r="F143" s="17" t="s">
        <v>378</v>
      </c>
      <c r="G143" s="17">
        <v>7</v>
      </c>
      <c r="H143" s="17" t="s">
        <v>379</v>
      </c>
      <c r="I143" s="17" t="s">
        <v>324</v>
      </c>
      <c r="J143" s="22">
        <v>433309.1762142959</v>
      </c>
      <c r="K143" s="22">
        <v>36109.09801785799</v>
      </c>
      <c r="L143" s="22">
        <v>11194.76087069961</v>
      </c>
      <c r="M143" s="18">
        <v>3872.58596790265</v>
      </c>
      <c r="N143" s="22">
        <v>119.49693843813893</v>
      </c>
      <c r="O143" s="22">
        <v>93705.51589190726</v>
      </c>
      <c r="P143" s="23">
        <v>7582.910583750179</v>
      </c>
      <c r="Q143" s="22">
        <v>55400.108403681625</v>
      </c>
      <c r="R143" s="22">
        <v>78298.96814192327</v>
      </c>
      <c r="S143" s="22">
        <v>1959.7497903854783</v>
      </c>
      <c r="T143" s="19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20" customFormat="1" ht="12" hidden="1">
      <c r="A144" s="21">
        <v>501445</v>
      </c>
      <c r="B144" s="21">
        <v>1445</v>
      </c>
      <c r="C144" s="21">
        <v>18474</v>
      </c>
      <c r="D144" s="17" t="s">
        <v>61</v>
      </c>
      <c r="E144" s="17" t="s">
        <v>20</v>
      </c>
      <c r="F144" s="17" t="s">
        <v>235</v>
      </c>
      <c r="G144" s="17">
        <v>7</v>
      </c>
      <c r="H144" s="17" t="s">
        <v>323</v>
      </c>
      <c r="I144" s="17" t="s">
        <v>380</v>
      </c>
      <c r="J144" s="22">
        <v>433309.1762142959</v>
      </c>
      <c r="K144" s="22">
        <v>36109.09801785799</v>
      </c>
      <c r="L144" s="22">
        <v>11194.76087069961</v>
      </c>
      <c r="M144" s="18">
        <v>0</v>
      </c>
      <c r="N144" s="22">
        <v>119.49693843813893</v>
      </c>
      <c r="O144" s="23">
        <v>0</v>
      </c>
      <c r="P144" s="23">
        <v>7582.910583750179</v>
      </c>
      <c r="Q144" s="22">
        <v>55400.108403681625</v>
      </c>
      <c r="R144" s="22">
        <v>78298.96814192327</v>
      </c>
      <c r="S144" s="22">
        <v>1959.7497903854783</v>
      </c>
      <c r="T144" s="19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20" customFormat="1" ht="12" hidden="1">
      <c r="A145" s="21">
        <v>501443</v>
      </c>
      <c r="B145" s="21">
        <v>1443</v>
      </c>
      <c r="C145" s="21">
        <v>22978</v>
      </c>
      <c r="D145" s="17" t="s">
        <v>19</v>
      </c>
      <c r="E145" s="17" t="s">
        <v>20</v>
      </c>
      <c r="F145" s="17" t="s">
        <v>361</v>
      </c>
      <c r="G145" s="17">
        <v>7</v>
      </c>
      <c r="H145" s="17" t="s">
        <v>381</v>
      </c>
      <c r="I145" s="17" t="s">
        <v>382</v>
      </c>
      <c r="J145" s="22">
        <v>433309.1762142959</v>
      </c>
      <c r="K145" s="22">
        <v>36109.09801785799</v>
      </c>
      <c r="L145" s="22">
        <v>11194.76087069961</v>
      </c>
      <c r="M145" s="18">
        <v>5532.2656684323565</v>
      </c>
      <c r="N145" s="22">
        <v>119.49693843813893</v>
      </c>
      <c r="O145" s="23">
        <v>0</v>
      </c>
      <c r="P145" s="23">
        <v>7582.910583750179</v>
      </c>
      <c r="Q145" s="22">
        <v>55400.108403681625</v>
      </c>
      <c r="R145" s="22">
        <v>78298.96814192327</v>
      </c>
      <c r="S145" s="22">
        <v>1959.7497903854783</v>
      </c>
      <c r="T145" s="19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20" customFormat="1" ht="12" hidden="1">
      <c r="A146" s="21">
        <v>501443</v>
      </c>
      <c r="B146" s="21">
        <v>1443</v>
      </c>
      <c r="C146" s="21">
        <v>24976</v>
      </c>
      <c r="D146" s="17" t="s">
        <v>19</v>
      </c>
      <c r="E146" s="17" t="s">
        <v>20</v>
      </c>
      <c r="F146" s="17" t="s">
        <v>383</v>
      </c>
      <c r="G146" s="17">
        <v>7</v>
      </c>
      <c r="H146" s="17" t="s">
        <v>384</v>
      </c>
      <c r="I146" s="17" t="s">
        <v>372</v>
      </c>
      <c r="J146" s="22">
        <v>433309.1762142959</v>
      </c>
      <c r="K146" s="22">
        <v>36109.09801785799</v>
      </c>
      <c r="L146" s="22">
        <v>11194.76087069961</v>
      </c>
      <c r="M146" s="18">
        <v>5532.2656684323565</v>
      </c>
      <c r="N146" s="22">
        <v>119.49693843813893</v>
      </c>
      <c r="O146" s="23">
        <v>0</v>
      </c>
      <c r="P146" s="23">
        <v>7582.910583750179</v>
      </c>
      <c r="Q146" s="22">
        <v>55400.108403681625</v>
      </c>
      <c r="R146" s="22">
        <v>78298.96814192327</v>
      </c>
      <c r="S146" s="22">
        <v>1959.7497903854783</v>
      </c>
      <c r="T146" s="19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2" hidden="1">
      <c r="A147" s="21">
        <v>501443</v>
      </c>
      <c r="B147" s="21">
        <v>1443</v>
      </c>
      <c r="C147" s="21">
        <v>25881</v>
      </c>
      <c r="D147" s="17" t="s">
        <v>61</v>
      </c>
      <c r="E147" s="17" t="s">
        <v>20</v>
      </c>
      <c r="F147" s="17" t="s">
        <v>325</v>
      </c>
      <c r="G147" s="17">
        <v>7</v>
      </c>
      <c r="H147" s="17" t="s">
        <v>385</v>
      </c>
      <c r="I147" s="17" t="s">
        <v>372</v>
      </c>
      <c r="J147" s="22">
        <v>433309.1762142959</v>
      </c>
      <c r="K147" s="22">
        <v>36109.09801785799</v>
      </c>
      <c r="L147" s="22">
        <v>11194.76087069961</v>
      </c>
      <c r="M147" s="18">
        <v>5532.2656684323565</v>
      </c>
      <c r="N147" s="22">
        <v>119.49693843813893</v>
      </c>
      <c r="O147" s="23">
        <v>0</v>
      </c>
      <c r="P147" s="23">
        <v>7582.910583750179</v>
      </c>
      <c r="Q147" s="22">
        <v>55400.108403681625</v>
      </c>
      <c r="R147" s="22">
        <v>78298.96814192327</v>
      </c>
      <c r="S147" s="22">
        <v>1959.7497903854783</v>
      </c>
      <c r="T147" s="19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7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20" customFormat="1" ht="12" hidden="1">
      <c r="A148" s="21">
        <v>501443</v>
      </c>
      <c r="B148" s="21">
        <v>1443</v>
      </c>
      <c r="C148" s="21">
        <v>36210</v>
      </c>
      <c r="D148" s="17" t="s">
        <v>19</v>
      </c>
      <c r="E148" s="17" t="s">
        <v>31</v>
      </c>
      <c r="F148" s="17" t="s">
        <v>386</v>
      </c>
      <c r="G148" s="17">
        <v>7</v>
      </c>
      <c r="H148" s="17" t="s">
        <v>387</v>
      </c>
      <c r="I148" s="17" t="s">
        <v>372</v>
      </c>
      <c r="J148" s="22">
        <v>433309.1762142959</v>
      </c>
      <c r="K148" s="22">
        <v>36109.09801785799</v>
      </c>
      <c r="L148" s="22">
        <v>11194.76087069961</v>
      </c>
      <c r="M148" s="18">
        <v>5532.2656684323565</v>
      </c>
      <c r="N148" s="22">
        <v>119.49693843813893</v>
      </c>
      <c r="O148" s="23">
        <v>0</v>
      </c>
      <c r="P148" s="23">
        <v>7582.910583750179</v>
      </c>
      <c r="Q148" s="22">
        <v>55400.108403681625</v>
      </c>
      <c r="R148" s="22">
        <v>78298.96814192327</v>
      </c>
      <c r="S148" s="22">
        <v>1959.7497903854783</v>
      </c>
      <c r="T148" s="19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20" customFormat="1" ht="12" hidden="1">
      <c r="A149" s="21">
        <v>501501</v>
      </c>
      <c r="B149" s="21">
        <v>1503</v>
      </c>
      <c r="C149" s="21">
        <v>41328</v>
      </c>
      <c r="D149" s="17" t="s">
        <v>19</v>
      </c>
      <c r="E149" s="17" t="s">
        <v>31</v>
      </c>
      <c r="F149" s="17" t="s">
        <v>388</v>
      </c>
      <c r="G149" s="17">
        <v>7</v>
      </c>
      <c r="H149" s="17" t="s">
        <v>389</v>
      </c>
      <c r="I149" s="17" t="s">
        <v>390</v>
      </c>
      <c r="J149" s="22">
        <v>433309.1762142959</v>
      </c>
      <c r="K149" s="22">
        <v>36109.09801785799</v>
      </c>
      <c r="L149" s="22">
        <v>11194.76087069961</v>
      </c>
      <c r="M149" s="18">
        <v>0</v>
      </c>
      <c r="N149" s="22">
        <v>119.49693843813893</v>
      </c>
      <c r="O149" s="23">
        <v>0</v>
      </c>
      <c r="P149" s="23">
        <v>7582.910583750179</v>
      </c>
      <c r="Q149" s="22">
        <v>55400.108403681625</v>
      </c>
      <c r="R149" s="22">
        <v>78298.96814192327</v>
      </c>
      <c r="S149" s="22">
        <v>1959.7497903854783</v>
      </c>
      <c r="T149" s="19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2" hidden="1">
      <c r="A150" s="21">
        <v>501443</v>
      </c>
      <c r="B150" s="21">
        <v>1443</v>
      </c>
      <c r="C150" s="21">
        <v>49799</v>
      </c>
      <c r="D150" s="17" t="s">
        <v>19</v>
      </c>
      <c r="E150" s="17" t="s">
        <v>20</v>
      </c>
      <c r="F150" s="17" t="s">
        <v>391</v>
      </c>
      <c r="G150" s="17">
        <v>7</v>
      </c>
      <c r="H150" s="17" t="s">
        <v>392</v>
      </c>
      <c r="I150" s="17" t="s">
        <v>372</v>
      </c>
      <c r="J150" s="22">
        <v>433309.1762142959</v>
      </c>
      <c r="K150" s="22">
        <v>36109.09801785799</v>
      </c>
      <c r="L150" s="22">
        <v>11194.76087069961</v>
      </c>
      <c r="M150" s="18">
        <v>5532.2656684323565</v>
      </c>
      <c r="N150" s="22">
        <v>119.49693843813893</v>
      </c>
      <c r="O150" s="22">
        <v>95597.55075051113</v>
      </c>
      <c r="P150" s="23">
        <v>7582.910583750179</v>
      </c>
      <c r="Q150" s="22">
        <v>55400.108403681625</v>
      </c>
      <c r="R150" s="22">
        <v>78298.96814192327</v>
      </c>
      <c r="S150" s="22">
        <v>1959.7497903854783</v>
      </c>
      <c r="T150" s="19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7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20" customFormat="1" ht="12" hidden="1">
      <c r="A151" s="21">
        <v>501407</v>
      </c>
      <c r="B151" s="21">
        <v>1407</v>
      </c>
      <c r="C151" s="21">
        <v>50296</v>
      </c>
      <c r="D151" s="17" t="s">
        <v>19</v>
      </c>
      <c r="E151" s="17" t="s">
        <v>20</v>
      </c>
      <c r="F151" s="17" t="s">
        <v>393</v>
      </c>
      <c r="G151" s="17">
        <v>7</v>
      </c>
      <c r="H151" s="17" t="s">
        <v>394</v>
      </c>
      <c r="I151" s="17" t="s">
        <v>324</v>
      </c>
      <c r="J151" s="22">
        <v>433309.1762142959</v>
      </c>
      <c r="K151" s="22">
        <v>36109.09801785799</v>
      </c>
      <c r="L151" s="22">
        <v>11194.76087069961</v>
      </c>
      <c r="M151" s="18">
        <v>3872.58596790265</v>
      </c>
      <c r="N151" s="22">
        <v>119.49693843813893</v>
      </c>
      <c r="O151" s="22">
        <v>93705.51589190726</v>
      </c>
      <c r="P151" s="23">
        <v>7582.910583750179</v>
      </c>
      <c r="Q151" s="22">
        <v>55400.108403681625</v>
      </c>
      <c r="R151" s="22">
        <v>78298.96814192327</v>
      </c>
      <c r="S151" s="22">
        <v>1959.7497903854783</v>
      </c>
      <c r="T151" s="19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20" customFormat="1" ht="12" hidden="1">
      <c r="A152" s="21">
        <v>501407</v>
      </c>
      <c r="B152" s="21">
        <v>1407</v>
      </c>
      <c r="C152" s="21">
        <v>50306</v>
      </c>
      <c r="D152" s="17" t="s">
        <v>19</v>
      </c>
      <c r="E152" s="17" t="s">
        <v>20</v>
      </c>
      <c r="F152" s="17" t="s">
        <v>395</v>
      </c>
      <c r="G152" s="17">
        <v>7</v>
      </c>
      <c r="H152" s="17" t="s">
        <v>396</v>
      </c>
      <c r="I152" s="17" t="s">
        <v>324</v>
      </c>
      <c r="J152" s="22">
        <v>433309.1762142959</v>
      </c>
      <c r="K152" s="22">
        <v>36109.09801785799</v>
      </c>
      <c r="L152" s="22">
        <v>11194.76087069961</v>
      </c>
      <c r="M152" s="18">
        <v>3872.58596790265</v>
      </c>
      <c r="N152" s="22">
        <v>119.49693843813893</v>
      </c>
      <c r="O152" s="22">
        <v>93705.51589190726</v>
      </c>
      <c r="P152" s="23">
        <v>7582.910583750179</v>
      </c>
      <c r="Q152" s="22">
        <v>55400.108403681625</v>
      </c>
      <c r="R152" s="22">
        <v>78298.96814192327</v>
      </c>
      <c r="S152" s="22">
        <v>1959.7497903854783</v>
      </c>
      <c r="T152" s="19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20" customFormat="1" ht="12" hidden="1">
      <c r="A153" s="21">
        <v>501445</v>
      </c>
      <c r="B153" s="21">
        <v>1445</v>
      </c>
      <c r="C153" s="21">
        <v>50458</v>
      </c>
      <c r="D153" s="17" t="s">
        <v>19</v>
      </c>
      <c r="E153" s="17" t="s">
        <v>20</v>
      </c>
      <c r="F153" s="17" t="s">
        <v>397</v>
      </c>
      <c r="G153" s="17">
        <v>7</v>
      </c>
      <c r="H153" s="17" t="s">
        <v>398</v>
      </c>
      <c r="I153" s="17" t="s">
        <v>399</v>
      </c>
      <c r="J153" s="22">
        <v>433309.1762142959</v>
      </c>
      <c r="K153" s="22">
        <v>36109.09801785799</v>
      </c>
      <c r="L153" s="22">
        <v>11194.76087069961</v>
      </c>
      <c r="M153" s="18">
        <v>0</v>
      </c>
      <c r="N153" s="22">
        <v>119.49693843813893</v>
      </c>
      <c r="O153" s="23">
        <v>0</v>
      </c>
      <c r="P153" s="23">
        <v>7582.910583750179</v>
      </c>
      <c r="Q153" s="22">
        <v>55400.108403681625</v>
      </c>
      <c r="R153" s="22">
        <v>78298.96814192327</v>
      </c>
      <c r="S153" s="22">
        <v>1959.7497903854783</v>
      </c>
      <c r="T153" s="19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20" customFormat="1" ht="12" hidden="1">
      <c r="A154" s="21">
        <v>501445</v>
      </c>
      <c r="B154" s="21">
        <v>1445</v>
      </c>
      <c r="C154" s="21">
        <v>50490</v>
      </c>
      <c r="D154" s="17" t="s">
        <v>19</v>
      </c>
      <c r="E154" s="17" t="s">
        <v>31</v>
      </c>
      <c r="F154" s="17" t="s">
        <v>400</v>
      </c>
      <c r="G154" s="17">
        <v>7</v>
      </c>
      <c r="H154" s="17" t="s">
        <v>401</v>
      </c>
      <c r="I154" s="17" t="s">
        <v>399</v>
      </c>
      <c r="J154" s="22">
        <v>433309.1762142959</v>
      </c>
      <c r="K154" s="22">
        <v>36109.09801785799</v>
      </c>
      <c r="L154" s="22">
        <v>11194.76087069961</v>
      </c>
      <c r="M154" s="18">
        <v>0</v>
      </c>
      <c r="N154" s="22">
        <v>119.49693843813893</v>
      </c>
      <c r="O154" s="23">
        <v>0</v>
      </c>
      <c r="P154" s="23">
        <v>7582.910583750179</v>
      </c>
      <c r="Q154" s="22">
        <v>55400.108403681625</v>
      </c>
      <c r="R154" s="22">
        <v>78298.96814192327</v>
      </c>
      <c r="S154" s="22">
        <v>1959.7497903854783</v>
      </c>
      <c r="T154" s="19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20" customFormat="1" ht="12" hidden="1">
      <c r="A155" s="21">
        <v>501506</v>
      </c>
      <c r="B155" s="21">
        <v>1506</v>
      </c>
      <c r="C155" s="21">
        <v>51334</v>
      </c>
      <c r="D155" s="17" t="s">
        <v>19</v>
      </c>
      <c r="E155" s="17" t="s">
        <v>20</v>
      </c>
      <c r="F155" s="17" t="s">
        <v>402</v>
      </c>
      <c r="G155" s="17">
        <v>7</v>
      </c>
      <c r="H155" s="17" t="s">
        <v>403</v>
      </c>
      <c r="I155" s="17" t="s">
        <v>372</v>
      </c>
      <c r="J155" s="22">
        <v>433309.1762142959</v>
      </c>
      <c r="K155" s="22">
        <v>36109.09801785799</v>
      </c>
      <c r="L155" s="22">
        <v>11194.76087069961</v>
      </c>
      <c r="M155" s="18">
        <v>0</v>
      </c>
      <c r="N155" s="22">
        <v>119.49693843813893</v>
      </c>
      <c r="O155" s="23">
        <v>0</v>
      </c>
      <c r="P155" s="23">
        <v>7582.910583750179</v>
      </c>
      <c r="Q155" s="22">
        <v>55400.108403681625</v>
      </c>
      <c r="R155" s="22">
        <v>78298.96814192327</v>
      </c>
      <c r="S155" s="22">
        <v>1959.7497903854783</v>
      </c>
      <c r="T155" s="19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20" customFormat="1" ht="12" hidden="1">
      <c r="A156" s="25">
        <v>501443</v>
      </c>
      <c r="B156" s="25">
        <v>1443</v>
      </c>
      <c r="C156" s="25">
        <v>51538</v>
      </c>
      <c r="D156" s="17" t="s">
        <v>19</v>
      </c>
      <c r="E156" s="17" t="s">
        <v>20</v>
      </c>
      <c r="F156" s="17" t="s">
        <v>404</v>
      </c>
      <c r="G156" s="17">
        <v>7</v>
      </c>
      <c r="H156" s="17" t="s">
        <v>405</v>
      </c>
      <c r="I156" s="17" t="s">
        <v>372</v>
      </c>
      <c r="J156" s="18">
        <v>433309.1762142959</v>
      </c>
      <c r="K156" s="23">
        <v>36109.09801785799</v>
      </c>
      <c r="L156" s="22">
        <v>11194.76087069961</v>
      </c>
      <c r="M156" s="18">
        <v>5532.2656684323565</v>
      </c>
      <c r="N156" s="23">
        <v>119.49693843813893</v>
      </c>
      <c r="O156" s="23">
        <v>0</v>
      </c>
      <c r="P156" s="23">
        <v>7582.910583750179</v>
      </c>
      <c r="Q156" s="22">
        <v>55400.108403681625</v>
      </c>
      <c r="R156" s="23">
        <v>78298.96814192327</v>
      </c>
      <c r="S156" s="23">
        <v>1959.7497903854783</v>
      </c>
      <c r="T156" s="19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20" customFormat="1" ht="12" hidden="1">
      <c r="A157" s="25">
        <v>501443</v>
      </c>
      <c r="B157" s="25">
        <v>1443</v>
      </c>
      <c r="C157" s="25">
        <v>55822</v>
      </c>
      <c r="D157" s="17" t="s">
        <v>19</v>
      </c>
      <c r="E157" s="17" t="s">
        <v>20</v>
      </c>
      <c r="F157" s="17" t="s">
        <v>406</v>
      </c>
      <c r="G157" s="17">
        <v>7</v>
      </c>
      <c r="H157" s="17" t="s">
        <v>407</v>
      </c>
      <c r="I157" s="17" t="s">
        <v>408</v>
      </c>
      <c r="J157" s="18">
        <v>433309.1762142959</v>
      </c>
      <c r="K157" s="23">
        <v>36109.09801785799</v>
      </c>
      <c r="L157" s="22">
        <v>11194.76087069961</v>
      </c>
      <c r="M157" s="18">
        <v>5532.2656684323565</v>
      </c>
      <c r="N157" s="23">
        <v>119.49693843813893</v>
      </c>
      <c r="O157" s="23">
        <v>0</v>
      </c>
      <c r="P157" s="23">
        <v>7582.910583750179</v>
      </c>
      <c r="Q157" s="22">
        <v>55400.108403681625</v>
      </c>
      <c r="R157" s="23">
        <v>78298.96814192327</v>
      </c>
      <c r="S157" s="23">
        <v>1959.7497903854783</v>
      </c>
      <c r="T157" s="19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" hidden="1">
      <c r="A158" s="21">
        <v>501443</v>
      </c>
      <c r="B158" s="21">
        <v>1443</v>
      </c>
      <c r="C158" s="21">
        <v>56782</v>
      </c>
      <c r="D158" s="17" t="s">
        <v>19</v>
      </c>
      <c r="E158" s="17" t="s">
        <v>20</v>
      </c>
      <c r="F158" s="17" t="s">
        <v>409</v>
      </c>
      <c r="G158" s="17">
        <v>7</v>
      </c>
      <c r="H158" s="17" t="s">
        <v>410</v>
      </c>
      <c r="I158" s="17" t="s">
        <v>372</v>
      </c>
      <c r="J158" s="22">
        <v>433309.1762142959</v>
      </c>
      <c r="K158" s="22">
        <v>36109.09801785799</v>
      </c>
      <c r="L158" s="22">
        <v>11194.76087069961</v>
      </c>
      <c r="M158" s="18">
        <v>5532.2656684323565</v>
      </c>
      <c r="N158" s="22">
        <v>119.49693843813893</v>
      </c>
      <c r="O158" s="23">
        <v>0</v>
      </c>
      <c r="P158" s="23">
        <v>7582.910583750179</v>
      </c>
      <c r="Q158" s="22">
        <v>55400.108403681625</v>
      </c>
      <c r="R158" s="22">
        <v>78298.96814192327</v>
      </c>
      <c r="S158" s="22">
        <v>1959.7497903854783</v>
      </c>
      <c r="T158" s="19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7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20" customFormat="1" ht="12" hidden="1">
      <c r="A159" s="21">
        <v>501443</v>
      </c>
      <c r="B159" s="21">
        <v>1443</v>
      </c>
      <c r="C159" s="21">
        <v>59242</v>
      </c>
      <c r="D159" s="17" t="s">
        <v>19</v>
      </c>
      <c r="E159" s="17" t="s">
        <v>31</v>
      </c>
      <c r="F159" s="17" t="s">
        <v>411</v>
      </c>
      <c r="G159" s="17">
        <v>7</v>
      </c>
      <c r="H159" s="17" t="s">
        <v>412</v>
      </c>
      <c r="I159" s="17" t="s">
        <v>413</v>
      </c>
      <c r="J159" s="22">
        <v>433309.1762142959</v>
      </c>
      <c r="K159" s="22">
        <v>36109.09801785799</v>
      </c>
      <c r="L159" s="22">
        <v>11194.76087069961</v>
      </c>
      <c r="M159" s="18">
        <v>0</v>
      </c>
      <c r="N159" s="22">
        <v>119.49693843813893</v>
      </c>
      <c r="O159" s="23">
        <v>0</v>
      </c>
      <c r="P159" s="23">
        <v>7582.910583750179</v>
      </c>
      <c r="Q159" s="22">
        <v>55400.108403681625</v>
      </c>
      <c r="R159" s="22">
        <v>78298.96814192327</v>
      </c>
      <c r="S159" s="22">
        <v>1959.7497903854783</v>
      </c>
      <c r="T159" s="19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20" customFormat="1" ht="12" hidden="1">
      <c r="A160" s="21">
        <v>501445</v>
      </c>
      <c r="B160" s="21">
        <v>1445</v>
      </c>
      <c r="C160" s="21">
        <v>84084</v>
      </c>
      <c r="D160" s="17" t="s">
        <v>19</v>
      </c>
      <c r="E160" s="17" t="s">
        <v>20</v>
      </c>
      <c r="F160" s="17" t="s">
        <v>87</v>
      </c>
      <c r="G160" s="17">
        <v>7</v>
      </c>
      <c r="H160" s="17" t="s">
        <v>414</v>
      </c>
      <c r="I160" s="17" t="s">
        <v>399</v>
      </c>
      <c r="J160" s="22">
        <v>433309.1762142959</v>
      </c>
      <c r="K160" s="22">
        <v>36109.09801785799</v>
      </c>
      <c r="L160" s="22">
        <v>11194.76087069961</v>
      </c>
      <c r="M160" s="18">
        <v>0</v>
      </c>
      <c r="N160" s="22">
        <v>119.49693843813893</v>
      </c>
      <c r="O160" s="23">
        <v>0</v>
      </c>
      <c r="P160" s="23">
        <v>7582.910583750179</v>
      </c>
      <c r="Q160" s="22">
        <v>55400.108403681625</v>
      </c>
      <c r="R160" s="22">
        <v>78298.96814192327</v>
      </c>
      <c r="S160" s="22">
        <v>1959.7497903854783</v>
      </c>
      <c r="T160" s="19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20" customFormat="1" ht="12" hidden="1">
      <c r="A161" s="21">
        <v>501445</v>
      </c>
      <c r="B161" s="21">
        <v>1445</v>
      </c>
      <c r="C161" s="21">
        <v>84123</v>
      </c>
      <c r="D161" s="17" t="s">
        <v>19</v>
      </c>
      <c r="E161" s="17" t="s">
        <v>20</v>
      </c>
      <c r="F161" s="17" t="s">
        <v>415</v>
      </c>
      <c r="G161" s="17">
        <v>7</v>
      </c>
      <c r="H161" s="17" t="s">
        <v>287</v>
      </c>
      <c r="I161" s="17" t="s">
        <v>399</v>
      </c>
      <c r="J161" s="22">
        <v>433309.1762142959</v>
      </c>
      <c r="K161" s="22">
        <v>36109.09801785799</v>
      </c>
      <c r="L161" s="22">
        <v>11194.76087069961</v>
      </c>
      <c r="M161" s="18">
        <v>0</v>
      </c>
      <c r="N161" s="22">
        <v>119.49693843813893</v>
      </c>
      <c r="O161" s="23">
        <v>0</v>
      </c>
      <c r="P161" s="23">
        <v>7582.910583750179</v>
      </c>
      <c r="Q161" s="22">
        <v>55400.108403681625</v>
      </c>
      <c r="R161" s="22">
        <v>78298.96814192327</v>
      </c>
      <c r="S161" s="22">
        <v>1959.7497903854783</v>
      </c>
      <c r="T161" s="19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20" customFormat="1" ht="12" hidden="1">
      <c r="A162" s="21">
        <v>501302</v>
      </c>
      <c r="B162" s="21">
        <v>1302</v>
      </c>
      <c r="C162" s="21">
        <v>85782</v>
      </c>
      <c r="D162" s="17" t="s">
        <v>19</v>
      </c>
      <c r="E162" s="17" t="s">
        <v>31</v>
      </c>
      <c r="F162" s="17" t="s">
        <v>28</v>
      </c>
      <c r="G162" s="17">
        <v>7</v>
      </c>
      <c r="H162" s="17" t="s">
        <v>299</v>
      </c>
      <c r="I162" s="17" t="s">
        <v>416</v>
      </c>
      <c r="J162" s="22">
        <v>433309.1762142959</v>
      </c>
      <c r="K162" s="22">
        <v>36109.09801785799</v>
      </c>
      <c r="L162" s="22">
        <v>11194.76087069961</v>
      </c>
      <c r="M162" s="18">
        <v>0</v>
      </c>
      <c r="N162" s="22">
        <v>119.49693843813893</v>
      </c>
      <c r="O162" s="23">
        <v>0</v>
      </c>
      <c r="P162" s="23">
        <v>7582.910583750179</v>
      </c>
      <c r="Q162" s="22">
        <v>55400.108403681625</v>
      </c>
      <c r="R162" s="22">
        <v>78298.96814192327</v>
      </c>
      <c r="S162" s="22">
        <v>1959.7497903854783</v>
      </c>
      <c r="T162" s="19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20" customFormat="1" ht="12" hidden="1">
      <c r="A163" s="21">
        <v>501204</v>
      </c>
      <c r="B163" s="21">
        <v>1204</v>
      </c>
      <c r="C163" s="21">
        <v>87748</v>
      </c>
      <c r="D163" s="17" t="s">
        <v>19</v>
      </c>
      <c r="E163" s="17" t="s">
        <v>20</v>
      </c>
      <c r="F163" s="17" t="s">
        <v>417</v>
      </c>
      <c r="G163" s="17">
        <v>7</v>
      </c>
      <c r="H163" s="17" t="s">
        <v>418</v>
      </c>
      <c r="I163" s="17" t="s">
        <v>419</v>
      </c>
      <c r="J163" s="22">
        <v>433309.1762142959</v>
      </c>
      <c r="K163" s="22">
        <v>36109.09801785799</v>
      </c>
      <c r="L163" s="22">
        <v>11194.76087069961</v>
      </c>
      <c r="M163" s="18">
        <v>0</v>
      </c>
      <c r="N163" s="22">
        <v>119.49693843813893</v>
      </c>
      <c r="O163" s="23">
        <v>0</v>
      </c>
      <c r="P163" s="23">
        <v>7582.910583750179</v>
      </c>
      <c r="Q163" s="22">
        <v>55400.108403681625</v>
      </c>
      <c r="R163" s="22">
        <v>78298.96814192327</v>
      </c>
      <c r="S163" s="22">
        <v>1959.7497903854783</v>
      </c>
      <c r="T163" s="19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20" customFormat="1" ht="12" hidden="1">
      <c r="A164" s="21">
        <v>501445</v>
      </c>
      <c r="B164" s="21">
        <v>1445</v>
      </c>
      <c r="C164" s="21">
        <v>87955</v>
      </c>
      <c r="D164" s="17" t="s">
        <v>19</v>
      </c>
      <c r="E164" s="17" t="s">
        <v>20</v>
      </c>
      <c r="F164" s="17" t="s">
        <v>420</v>
      </c>
      <c r="G164" s="17">
        <v>7</v>
      </c>
      <c r="H164" s="17" t="s">
        <v>421</v>
      </c>
      <c r="I164" s="17" t="s">
        <v>422</v>
      </c>
      <c r="J164" s="22">
        <v>433309.1762142959</v>
      </c>
      <c r="K164" s="22">
        <v>36109.09801785799</v>
      </c>
      <c r="L164" s="22">
        <v>11194.76087069961</v>
      </c>
      <c r="M164" s="18">
        <v>0</v>
      </c>
      <c r="N164" s="22">
        <v>119.49693843813893</v>
      </c>
      <c r="O164" s="23">
        <v>0</v>
      </c>
      <c r="P164" s="23">
        <v>7582.910583750179</v>
      </c>
      <c r="Q164" s="22">
        <v>55400.108403681625</v>
      </c>
      <c r="R164" s="22">
        <v>78298.96814192327</v>
      </c>
      <c r="S164" s="22">
        <v>1959.7497903854783</v>
      </c>
      <c r="T164" s="19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" hidden="1">
      <c r="A165" s="21">
        <v>501445</v>
      </c>
      <c r="B165" s="21">
        <v>1445</v>
      </c>
      <c r="C165" s="21">
        <v>87997</v>
      </c>
      <c r="D165" s="17" t="s">
        <v>19</v>
      </c>
      <c r="E165" s="17" t="s">
        <v>20</v>
      </c>
      <c r="F165" s="17" t="s">
        <v>423</v>
      </c>
      <c r="G165" s="17">
        <v>7</v>
      </c>
      <c r="H165" s="17" t="s">
        <v>424</v>
      </c>
      <c r="I165" s="17" t="s">
        <v>425</v>
      </c>
      <c r="J165" s="22">
        <v>433309.1762142959</v>
      </c>
      <c r="K165" s="22">
        <v>36109.09801785799</v>
      </c>
      <c r="L165" s="22">
        <v>11194.76087069961</v>
      </c>
      <c r="M165" s="18">
        <v>0</v>
      </c>
      <c r="N165" s="22">
        <v>119.49693843813893</v>
      </c>
      <c r="O165" s="23">
        <v>0</v>
      </c>
      <c r="P165" s="23">
        <v>7582.910583750179</v>
      </c>
      <c r="Q165" s="22">
        <v>55400.108403681625</v>
      </c>
      <c r="R165" s="22">
        <v>78298.96814192327</v>
      </c>
      <c r="S165" s="22">
        <v>1959.7497903854783</v>
      </c>
      <c r="T165" s="19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7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20" customFormat="1" ht="12" hidden="1">
      <c r="A166" s="21">
        <v>501445</v>
      </c>
      <c r="B166" s="21">
        <v>1445</v>
      </c>
      <c r="C166" s="21">
        <v>200039</v>
      </c>
      <c r="D166" s="17" t="s">
        <v>19</v>
      </c>
      <c r="E166" s="17" t="s">
        <v>31</v>
      </c>
      <c r="F166" s="17" t="s">
        <v>295</v>
      </c>
      <c r="G166" s="17">
        <v>7</v>
      </c>
      <c r="H166" s="17" t="s">
        <v>426</v>
      </c>
      <c r="I166" s="17" t="s">
        <v>427</v>
      </c>
      <c r="J166" s="22">
        <v>433309.1762142959</v>
      </c>
      <c r="K166" s="22">
        <v>36109.09801785799</v>
      </c>
      <c r="L166" s="22">
        <v>11194.76087069961</v>
      </c>
      <c r="M166" s="18">
        <v>0</v>
      </c>
      <c r="N166" s="22">
        <v>119.49693843813893</v>
      </c>
      <c r="O166" s="23">
        <v>0</v>
      </c>
      <c r="P166" s="23">
        <v>7582.910583750179</v>
      </c>
      <c r="Q166" s="22">
        <v>55400.108403681625</v>
      </c>
      <c r="R166" s="22">
        <v>78298.96814192327</v>
      </c>
      <c r="S166" s="22">
        <v>1959.7497903854783</v>
      </c>
      <c r="T166" s="19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20" customFormat="1" ht="12" hidden="1">
      <c r="A167" s="21">
        <v>501445</v>
      </c>
      <c r="B167" s="21">
        <v>1445</v>
      </c>
      <c r="C167" s="21">
        <v>200045</v>
      </c>
      <c r="D167" s="17" t="s">
        <v>19</v>
      </c>
      <c r="E167" s="17" t="s">
        <v>31</v>
      </c>
      <c r="F167" s="17" t="s">
        <v>428</v>
      </c>
      <c r="G167" s="17">
        <v>7</v>
      </c>
      <c r="H167" s="17" t="s">
        <v>429</v>
      </c>
      <c r="I167" s="17" t="s">
        <v>427</v>
      </c>
      <c r="J167" s="22">
        <v>433309.1762142959</v>
      </c>
      <c r="K167" s="22">
        <v>36109.09801785799</v>
      </c>
      <c r="L167" s="22">
        <v>11194.76087069961</v>
      </c>
      <c r="M167" s="18">
        <v>0</v>
      </c>
      <c r="N167" s="22">
        <v>119.49693843813893</v>
      </c>
      <c r="O167" s="23">
        <v>0</v>
      </c>
      <c r="P167" s="23">
        <v>7582.910583750179</v>
      </c>
      <c r="Q167" s="22">
        <v>55400.108403681625</v>
      </c>
      <c r="R167" s="22">
        <v>78298.96814192327</v>
      </c>
      <c r="S167" s="22">
        <v>1959.7497903854783</v>
      </c>
      <c r="T167" s="19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20" customFormat="1" ht="12" hidden="1">
      <c r="A168" s="21">
        <v>501304</v>
      </c>
      <c r="B168" s="21">
        <v>1304</v>
      </c>
      <c r="C168" s="21">
        <v>200060</v>
      </c>
      <c r="D168" s="17" t="s">
        <v>19</v>
      </c>
      <c r="E168" s="17" t="s">
        <v>20</v>
      </c>
      <c r="F168" s="17" t="s">
        <v>79</v>
      </c>
      <c r="G168" s="17">
        <v>7</v>
      </c>
      <c r="H168" s="17" t="s">
        <v>430</v>
      </c>
      <c r="I168" s="17" t="s">
        <v>431</v>
      </c>
      <c r="J168" s="22">
        <v>433309.1762142959</v>
      </c>
      <c r="K168" s="22">
        <v>36109.09801785799</v>
      </c>
      <c r="L168" s="22">
        <v>11194.76087069961</v>
      </c>
      <c r="M168" s="18">
        <v>0</v>
      </c>
      <c r="N168" s="22">
        <v>119.49693843813893</v>
      </c>
      <c r="O168" s="23">
        <v>0</v>
      </c>
      <c r="P168" s="23">
        <v>7582.910583750179</v>
      </c>
      <c r="Q168" s="22">
        <v>55400.108403681625</v>
      </c>
      <c r="R168" s="22">
        <v>78298.96814192327</v>
      </c>
      <c r="S168" s="22">
        <v>1959.7497903854783</v>
      </c>
      <c r="T168" s="19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20" customFormat="1" ht="12" hidden="1">
      <c r="A169" s="21">
        <v>501204</v>
      </c>
      <c r="B169" s="21">
        <v>1204</v>
      </c>
      <c r="C169" s="21">
        <v>200063</v>
      </c>
      <c r="D169" s="17" t="s">
        <v>19</v>
      </c>
      <c r="E169" s="17" t="s">
        <v>31</v>
      </c>
      <c r="F169" s="17" t="s">
        <v>432</v>
      </c>
      <c r="G169" s="17">
        <v>7</v>
      </c>
      <c r="H169" s="17" t="s">
        <v>290</v>
      </c>
      <c r="I169" s="17" t="s">
        <v>433</v>
      </c>
      <c r="J169" s="22">
        <v>433309.1762142959</v>
      </c>
      <c r="K169" s="22">
        <v>36109.09801785799</v>
      </c>
      <c r="L169" s="22">
        <v>11194.76087069961</v>
      </c>
      <c r="M169" s="18">
        <v>0</v>
      </c>
      <c r="N169" s="22">
        <v>119.49693843813893</v>
      </c>
      <c r="O169" s="23">
        <v>0</v>
      </c>
      <c r="P169" s="23">
        <v>7582.910583750179</v>
      </c>
      <c r="Q169" s="22">
        <v>55400.108403681625</v>
      </c>
      <c r="R169" s="22">
        <v>78298.96814192327</v>
      </c>
      <c r="S169" s="22">
        <v>1959.7497903854783</v>
      </c>
      <c r="T169" s="19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" hidden="1">
      <c r="A170" s="21">
        <v>501442</v>
      </c>
      <c r="B170" s="21">
        <v>1442</v>
      </c>
      <c r="C170" s="21">
        <v>200066</v>
      </c>
      <c r="D170" s="17" t="s">
        <v>54</v>
      </c>
      <c r="E170" s="17" t="s">
        <v>20</v>
      </c>
      <c r="F170" s="17" t="s">
        <v>253</v>
      </c>
      <c r="G170" s="17">
        <v>7</v>
      </c>
      <c r="H170" s="17" t="s">
        <v>434</v>
      </c>
      <c r="I170" s="17" t="s">
        <v>435</v>
      </c>
      <c r="J170" s="22">
        <v>433309.1762142959</v>
      </c>
      <c r="K170" s="22">
        <v>36109.09801785799</v>
      </c>
      <c r="L170" s="22">
        <v>11194.76087069961</v>
      </c>
      <c r="M170" s="18">
        <v>0</v>
      </c>
      <c r="N170" s="22">
        <v>119.49693843813893</v>
      </c>
      <c r="O170" s="22">
        <v>195775.81747448424</v>
      </c>
      <c r="P170" s="23">
        <v>7582.910583750179</v>
      </c>
      <c r="Q170" s="22">
        <v>55400.108403681625</v>
      </c>
      <c r="R170" s="22">
        <v>78298.96814192327</v>
      </c>
      <c r="S170" s="22">
        <v>1959.7497903854783</v>
      </c>
      <c r="T170" s="19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7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20" customFormat="1" ht="12" hidden="1">
      <c r="A171" s="21">
        <v>501204</v>
      </c>
      <c r="B171" s="21">
        <v>1204</v>
      </c>
      <c r="C171" s="21">
        <v>200181</v>
      </c>
      <c r="D171" s="17" t="s">
        <v>19</v>
      </c>
      <c r="E171" s="17" t="s">
        <v>31</v>
      </c>
      <c r="F171" s="17" t="s">
        <v>436</v>
      </c>
      <c r="G171" s="17">
        <v>7</v>
      </c>
      <c r="H171" s="17" t="s">
        <v>437</v>
      </c>
      <c r="I171" s="17" t="s">
        <v>438</v>
      </c>
      <c r="J171" s="22">
        <v>433309.1762142959</v>
      </c>
      <c r="K171" s="22">
        <v>36109.09801785799</v>
      </c>
      <c r="L171" s="22">
        <v>11194.76087069961</v>
      </c>
      <c r="M171" s="18">
        <v>0</v>
      </c>
      <c r="N171" s="22">
        <v>119.49693843813893</v>
      </c>
      <c r="O171" s="23">
        <v>0</v>
      </c>
      <c r="P171" s="23">
        <v>7582.910583750179</v>
      </c>
      <c r="Q171" s="22">
        <v>55400.108403681625</v>
      </c>
      <c r="R171" s="22">
        <v>78298.96814192327</v>
      </c>
      <c r="S171" s="22">
        <v>1959.7497903854783</v>
      </c>
      <c r="T171" s="19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20" customFormat="1" ht="12" hidden="1">
      <c r="A172" s="21">
        <v>501204</v>
      </c>
      <c r="B172" s="21">
        <v>1204</v>
      </c>
      <c r="C172" s="21">
        <v>200182</v>
      </c>
      <c r="D172" s="17" t="s">
        <v>19</v>
      </c>
      <c r="E172" s="17" t="s">
        <v>31</v>
      </c>
      <c r="F172" s="17" t="s">
        <v>292</v>
      </c>
      <c r="G172" s="17">
        <v>7</v>
      </c>
      <c r="H172" s="17" t="s">
        <v>421</v>
      </c>
      <c r="I172" s="17" t="s">
        <v>439</v>
      </c>
      <c r="J172" s="22">
        <v>433309.1762142959</v>
      </c>
      <c r="K172" s="22">
        <v>36109.09801785799</v>
      </c>
      <c r="L172" s="22">
        <v>11194.76087069961</v>
      </c>
      <c r="M172" s="18">
        <v>0</v>
      </c>
      <c r="N172" s="22">
        <v>119.49693843813893</v>
      </c>
      <c r="O172" s="23">
        <v>0</v>
      </c>
      <c r="P172" s="23">
        <v>7582.910583750179</v>
      </c>
      <c r="Q172" s="22">
        <v>55400.108403681625</v>
      </c>
      <c r="R172" s="22">
        <v>78298.96814192327</v>
      </c>
      <c r="S172" s="22">
        <v>1959.7497903854783</v>
      </c>
      <c r="T172" s="19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20" customFormat="1" ht="12" hidden="1">
      <c r="A173" s="21">
        <v>501204</v>
      </c>
      <c r="B173" s="21">
        <v>1204</v>
      </c>
      <c r="C173" s="21">
        <v>200183</v>
      </c>
      <c r="D173" s="17" t="s">
        <v>19</v>
      </c>
      <c r="E173" s="17" t="s">
        <v>31</v>
      </c>
      <c r="F173" s="17" t="s">
        <v>79</v>
      </c>
      <c r="G173" s="17">
        <v>7</v>
      </c>
      <c r="H173" s="17" t="s">
        <v>440</v>
      </c>
      <c r="I173" s="17" t="s">
        <v>441</v>
      </c>
      <c r="J173" s="22">
        <v>433309.1762142959</v>
      </c>
      <c r="K173" s="22">
        <v>36109.09801785799</v>
      </c>
      <c r="L173" s="22">
        <v>11194.76087069961</v>
      </c>
      <c r="M173" s="18">
        <v>0</v>
      </c>
      <c r="N173" s="22">
        <v>119.49693843813893</v>
      </c>
      <c r="O173" s="23">
        <v>0</v>
      </c>
      <c r="P173" s="23">
        <v>7582.910583750179</v>
      </c>
      <c r="Q173" s="22">
        <v>55400.108403681625</v>
      </c>
      <c r="R173" s="22">
        <v>78298.96814192327</v>
      </c>
      <c r="S173" s="22">
        <v>1959.7497903854783</v>
      </c>
      <c r="T173" s="19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20" customFormat="1" ht="12" hidden="1">
      <c r="A174" s="21">
        <v>501204</v>
      </c>
      <c r="B174" s="21">
        <v>1204</v>
      </c>
      <c r="C174" s="21">
        <v>200190</v>
      </c>
      <c r="D174" s="17" t="s">
        <v>19</v>
      </c>
      <c r="E174" s="17" t="s">
        <v>20</v>
      </c>
      <c r="F174" s="17" t="s">
        <v>442</v>
      </c>
      <c r="G174" s="17">
        <v>7</v>
      </c>
      <c r="H174" s="17" t="s">
        <v>443</v>
      </c>
      <c r="I174" s="17" t="s">
        <v>444</v>
      </c>
      <c r="J174" s="22">
        <v>433309.1762142959</v>
      </c>
      <c r="K174" s="22">
        <v>36109.09801785799</v>
      </c>
      <c r="L174" s="22">
        <v>11194.76087069961</v>
      </c>
      <c r="M174" s="18">
        <v>0</v>
      </c>
      <c r="N174" s="22">
        <v>119.49693843813893</v>
      </c>
      <c r="O174" s="23">
        <v>0</v>
      </c>
      <c r="P174" s="23">
        <v>7582.910583750179</v>
      </c>
      <c r="Q174" s="22">
        <v>55400.108403681625</v>
      </c>
      <c r="R174" s="22">
        <v>78298.96814192327</v>
      </c>
      <c r="S174" s="22">
        <v>1959.7497903854783</v>
      </c>
      <c r="T174" s="19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20" customFormat="1" ht="12" hidden="1">
      <c r="A175" s="21">
        <v>501204</v>
      </c>
      <c r="B175" s="21">
        <v>1204</v>
      </c>
      <c r="C175" s="21">
        <v>200192</v>
      </c>
      <c r="D175" s="17" t="s">
        <v>19</v>
      </c>
      <c r="E175" s="17" t="s">
        <v>20</v>
      </c>
      <c r="F175" s="17" t="s">
        <v>51</v>
      </c>
      <c r="G175" s="17">
        <v>7</v>
      </c>
      <c r="H175" s="17" t="s">
        <v>445</v>
      </c>
      <c r="I175" s="17" t="s">
        <v>444</v>
      </c>
      <c r="J175" s="22">
        <v>433309.1762142959</v>
      </c>
      <c r="K175" s="22">
        <v>36109.09801785799</v>
      </c>
      <c r="L175" s="22">
        <v>11194.76087069961</v>
      </c>
      <c r="M175" s="18">
        <v>0</v>
      </c>
      <c r="N175" s="22">
        <v>119.49693843813893</v>
      </c>
      <c r="O175" s="23">
        <v>0</v>
      </c>
      <c r="P175" s="23">
        <v>7582.910583750179</v>
      </c>
      <c r="Q175" s="22">
        <v>55400.108403681625</v>
      </c>
      <c r="R175" s="22">
        <v>78298.96814192327</v>
      </c>
      <c r="S175" s="22">
        <v>1959.7497903854783</v>
      </c>
      <c r="T175" s="19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" hidden="1">
      <c r="A176" s="21">
        <v>501204</v>
      </c>
      <c r="B176" s="21">
        <v>1204</v>
      </c>
      <c r="C176" s="21">
        <v>200193</v>
      </c>
      <c r="D176" s="17" t="s">
        <v>19</v>
      </c>
      <c r="E176" s="17" t="s">
        <v>31</v>
      </c>
      <c r="F176" s="17" t="s">
        <v>98</v>
      </c>
      <c r="G176" s="17">
        <v>7</v>
      </c>
      <c r="H176" s="17" t="s">
        <v>446</v>
      </c>
      <c r="I176" s="17" t="s">
        <v>447</v>
      </c>
      <c r="J176" s="22">
        <v>433309.1762142959</v>
      </c>
      <c r="K176" s="22">
        <v>36109.09801785799</v>
      </c>
      <c r="L176" s="22">
        <v>11194.76087069961</v>
      </c>
      <c r="M176" s="18">
        <v>0</v>
      </c>
      <c r="N176" s="22">
        <v>119.49693843813893</v>
      </c>
      <c r="O176" s="23">
        <v>0</v>
      </c>
      <c r="P176" s="23">
        <v>7582.910583750179</v>
      </c>
      <c r="Q176" s="22">
        <v>55400.108403681625</v>
      </c>
      <c r="R176" s="22">
        <v>78298.96814192327</v>
      </c>
      <c r="S176" s="22">
        <v>1959.7497903854783</v>
      </c>
      <c r="T176" s="19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7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20" customFormat="1" ht="12" hidden="1">
      <c r="A177" s="21">
        <v>501505</v>
      </c>
      <c r="B177" s="21">
        <v>1505</v>
      </c>
      <c r="C177" s="21">
        <v>200194</v>
      </c>
      <c r="D177" s="17" t="s">
        <v>19</v>
      </c>
      <c r="E177" s="17" t="s">
        <v>31</v>
      </c>
      <c r="F177" s="17" t="s">
        <v>448</v>
      </c>
      <c r="G177" s="17">
        <v>7</v>
      </c>
      <c r="H177" s="17" t="s">
        <v>449</v>
      </c>
      <c r="I177" s="17" t="s">
        <v>450</v>
      </c>
      <c r="J177" s="22">
        <v>433309.1762142959</v>
      </c>
      <c r="K177" s="22">
        <v>36109.09801785799</v>
      </c>
      <c r="L177" s="22">
        <v>11194.76087069961</v>
      </c>
      <c r="M177" s="18">
        <v>0</v>
      </c>
      <c r="N177" s="22">
        <v>119.49693843813893</v>
      </c>
      <c r="O177" s="23">
        <v>0</v>
      </c>
      <c r="P177" s="23">
        <v>7582.910583750179</v>
      </c>
      <c r="Q177" s="22">
        <v>55400.108403681625</v>
      </c>
      <c r="R177" s="22">
        <v>78298.96814192327</v>
      </c>
      <c r="S177" s="22">
        <v>1959.7497903854783</v>
      </c>
      <c r="T177" s="19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20" customFormat="1" ht="12" hidden="1">
      <c r="A178" s="21">
        <v>501204</v>
      </c>
      <c r="B178" s="21">
        <v>1204</v>
      </c>
      <c r="C178" s="21">
        <v>200198</v>
      </c>
      <c r="D178" s="17" t="s">
        <v>19</v>
      </c>
      <c r="E178" s="17" t="s">
        <v>31</v>
      </c>
      <c r="F178" s="17" t="s">
        <v>298</v>
      </c>
      <c r="G178" s="17">
        <v>7</v>
      </c>
      <c r="H178" s="17" t="s">
        <v>451</v>
      </c>
      <c r="I178" s="17" t="s">
        <v>450</v>
      </c>
      <c r="J178" s="22">
        <v>433309.1762142959</v>
      </c>
      <c r="K178" s="22">
        <v>36109.09801785799</v>
      </c>
      <c r="L178" s="22">
        <v>11194.76087069961</v>
      </c>
      <c r="M178" s="18">
        <v>0</v>
      </c>
      <c r="N178" s="22">
        <v>119.49693843813893</v>
      </c>
      <c r="O178" s="23">
        <v>0</v>
      </c>
      <c r="P178" s="23">
        <v>7582.910583750179</v>
      </c>
      <c r="Q178" s="22">
        <v>55400.108403681625</v>
      </c>
      <c r="R178" s="22">
        <v>78298.96814192327</v>
      </c>
      <c r="S178" s="22">
        <v>1959.7497903854783</v>
      </c>
      <c r="T178" s="19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20" customFormat="1" ht="12" hidden="1">
      <c r="A179" s="21">
        <v>501204</v>
      </c>
      <c r="B179" s="21">
        <v>1204</v>
      </c>
      <c r="C179" s="21">
        <v>200199</v>
      </c>
      <c r="D179" s="17" t="s">
        <v>19</v>
      </c>
      <c r="E179" s="17" t="s">
        <v>31</v>
      </c>
      <c r="F179" s="17" t="s">
        <v>452</v>
      </c>
      <c r="G179" s="17">
        <v>7</v>
      </c>
      <c r="H179" s="17" t="s">
        <v>453</v>
      </c>
      <c r="I179" s="17" t="s">
        <v>450</v>
      </c>
      <c r="J179" s="22">
        <v>433309.1762142959</v>
      </c>
      <c r="K179" s="22">
        <v>36109.09801785799</v>
      </c>
      <c r="L179" s="22">
        <v>11194.76087069961</v>
      </c>
      <c r="M179" s="18">
        <v>0</v>
      </c>
      <c r="N179" s="22">
        <v>119.49693843813893</v>
      </c>
      <c r="O179" s="23">
        <v>0</v>
      </c>
      <c r="P179" s="23">
        <v>7582.910583750179</v>
      </c>
      <c r="Q179" s="22">
        <v>55400.108403681625</v>
      </c>
      <c r="R179" s="22">
        <v>78298.96814192327</v>
      </c>
      <c r="S179" s="22">
        <v>1959.7497903854783</v>
      </c>
      <c r="T179" s="19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20" customFormat="1" ht="12" hidden="1">
      <c r="A180" s="21">
        <v>501304</v>
      </c>
      <c r="B180" s="21">
        <v>1304</v>
      </c>
      <c r="C180" s="21">
        <v>200200</v>
      </c>
      <c r="D180" s="17" t="s">
        <v>19</v>
      </c>
      <c r="E180" s="17" t="s">
        <v>31</v>
      </c>
      <c r="F180" s="17" t="s">
        <v>51</v>
      </c>
      <c r="G180" s="17">
        <v>7</v>
      </c>
      <c r="H180" s="17" t="s">
        <v>454</v>
      </c>
      <c r="I180" s="17" t="s">
        <v>455</v>
      </c>
      <c r="J180" s="22">
        <v>433309.1762142959</v>
      </c>
      <c r="K180" s="22">
        <v>36109.09801785799</v>
      </c>
      <c r="L180" s="22">
        <v>11194.76087069961</v>
      </c>
      <c r="M180" s="18">
        <v>0</v>
      </c>
      <c r="N180" s="22">
        <v>119.49693843813893</v>
      </c>
      <c r="O180" s="22">
        <v>154029.34074049367</v>
      </c>
      <c r="P180" s="23">
        <v>7582.910583750179</v>
      </c>
      <c r="Q180" s="22">
        <v>55400.108403681625</v>
      </c>
      <c r="R180" s="22">
        <v>78298.96814192327</v>
      </c>
      <c r="S180" s="22">
        <v>1959.7497903854783</v>
      </c>
      <c r="T180" s="19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20" customFormat="1" ht="12" hidden="1">
      <c r="A181" s="21">
        <v>501304</v>
      </c>
      <c r="B181" s="21">
        <v>1304</v>
      </c>
      <c r="C181" s="21">
        <v>200236</v>
      </c>
      <c r="D181" s="17" t="s">
        <v>19</v>
      </c>
      <c r="E181" s="17" t="s">
        <v>31</v>
      </c>
      <c r="F181" s="17" t="s">
        <v>295</v>
      </c>
      <c r="G181" s="17">
        <v>7</v>
      </c>
      <c r="H181" s="17" t="s">
        <v>456</v>
      </c>
      <c r="I181" s="17" t="s">
        <v>457</v>
      </c>
      <c r="J181" s="22">
        <v>433309.1762142959</v>
      </c>
      <c r="K181" s="22">
        <v>36109.09801785799</v>
      </c>
      <c r="L181" s="22">
        <v>11194.76087069961</v>
      </c>
      <c r="M181" s="18">
        <v>0</v>
      </c>
      <c r="N181" s="22">
        <v>119.49693843813893</v>
      </c>
      <c r="O181" s="23">
        <v>0</v>
      </c>
      <c r="P181" s="23">
        <v>7582.910583750179</v>
      </c>
      <c r="Q181" s="22">
        <v>55400.108403681625</v>
      </c>
      <c r="R181" s="22">
        <v>78298.96814192327</v>
      </c>
      <c r="S181" s="22">
        <v>1959.7497903854783</v>
      </c>
      <c r="T181" s="19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20" customFormat="1" ht="12" hidden="1">
      <c r="A182" s="21">
        <v>501203</v>
      </c>
      <c r="B182" s="21">
        <v>1205</v>
      </c>
      <c r="C182" s="21">
        <v>200247</v>
      </c>
      <c r="D182" s="17" t="s">
        <v>19</v>
      </c>
      <c r="E182" s="17" t="s">
        <v>20</v>
      </c>
      <c r="F182" s="17" t="s">
        <v>458</v>
      </c>
      <c r="G182" s="17">
        <v>7</v>
      </c>
      <c r="H182" s="17" t="s">
        <v>459</v>
      </c>
      <c r="I182" s="17" t="s">
        <v>460</v>
      </c>
      <c r="J182" s="22">
        <v>433309.1762142959</v>
      </c>
      <c r="K182" s="22">
        <v>36109.09801785799</v>
      </c>
      <c r="L182" s="22">
        <v>11194.76087069961</v>
      </c>
      <c r="M182" s="18">
        <v>0</v>
      </c>
      <c r="N182" s="22">
        <v>119.49693843813893</v>
      </c>
      <c r="O182" s="23">
        <v>0</v>
      </c>
      <c r="P182" s="23">
        <v>7582.910583750179</v>
      </c>
      <c r="Q182" s="22">
        <v>55400.108403681625</v>
      </c>
      <c r="R182" s="22">
        <v>78298.96814192327</v>
      </c>
      <c r="S182" s="22">
        <v>1959.7497903854783</v>
      </c>
      <c r="T182" s="19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20" customFormat="1" ht="12" hidden="1">
      <c r="A183" s="21">
        <v>501203</v>
      </c>
      <c r="B183" s="21">
        <v>1203</v>
      </c>
      <c r="C183" s="21">
        <v>200248</v>
      </c>
      <c r="D183" s="17" t="s">
        <v>19</v>
      </c>
      <c r="E183" s="17" t="s">
        <v>31</v>
      </c>
      <c r="F183" s="17" t="s">
        <v>232</v>
      </c>
      <c r="G183" s="17">
        <v>7</v>
      </c>
      <c r="H183" s="17" t="s">
        <v>461</v>
      </c>
      <c r="I183" s="17" t="s">
        <v>462</v>
      </c>
      <c r="J183" s="22">
        <v>433309.1762142959</v>
      </c>
      <c r="K183" s="22">
        <v>36109.09801785799</v>
      </c>
      <c r="L183" s="22">
        <v>11194.76087069961</v>
      </c>
      <c r="M183" s="18">
        <v>0</v>
      </c>
      <c r="N183" s="22">
        <v>119.49693843813893</v>
      </c>
      <c r="O183" s="23">
        <v>0</v>
      </c>
      <c r="P183" s="23">
        <v>7582.910583750179</v>
      </c>
      <c r="Q183" s="22">
        <v>55400.108403681625</v>
      </c>
      <c r="R183" s="22">
        <v>78298.96814192327</v>
      </c>
      <c r="S183" s="22">
        <v>1959.7497903854783</v>
      </c>
      <c r="T183" s="19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" hidden="1">
      <c r="A184" s="21">
        <v>501407</v>
      </c>
      <c r="B184" s="21">
        <v>1407</v>
      </c>
      <c r="C184" s="21">
        <v>200305</v>
      </c>
      <c r="D184" s="17" t="s">
        <v>19</v>
      </c>
      <c r="E184" s="17" t="s">
        <v>20</v>
      </c>
      <c r="F184" s="17" t="s">
        <v>463</v>
      </c>
      <c r="G184" s="17">
        <v>7</v>
      </c>
      <c r="H184" s="17" t="s">
        <v>464</v>
      </c>
      <c r="I184" s="17" t="s">
        <v>465</v>
      </c>
      <c r="J184" s="22">
        <v>433309.1762142959</v>
      </c>
      <c r="K184" s="22">
        <v>36109.09801785799</v>
      </c>
      <c r="L184" s="22">
        <v>11194.76087069961</v>
      </c>
      <c r="M184" s="18">
        <v>0</v>
      </c>
      <c r="N184" s="22">
        <v>119.49693843813893</v>
      </c>
      <c r="O184" s="23">
        <v>0</v>
      </c>
      <c r="P184" s="23">
        <v>7582.910583750179</v>
      </c>
      <c r="Q184" s="22">
        <v>55400.108403681625</v>
      </c>
      <c r="R184" s="22">
        <v>78298.96814192327</v>
      </c>
      <c r="S184" s="22">
        <v>1959.7497903854783</v>
      </c>
      <c r="T184" s="19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7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" hidden="1">
      <c r="A185" s="21">
        <v>501304</v>
      </c>
      <c r="B185" s="21">
        <v>1304</v>
      </c>
      <c r="C185" s="21">
        <v>200363</v>
      </c>
      <c r="D185" s="17" t="s">
        <v>19</v>
      </c>
      <c r="E185" s="17" t="s">
        <v>20</v>
      </c>
      <c r="F185" s="17" t="s">
        <v>466</v>
      </c>
      <c r="G185" s="17">
        <v>7</v>
      </c>
      <c r="H185" s="17" t="s">
        <v>467</v>
      </c>
      <c r="I185" s="17" t="s">
        <v>468</v>
      </c>
      <c r="J185" s="22">
        <v>433309.1762142959</v>
      </c>
      <c r="K185" s="22">
        <v>36109.09801785799</v>
      </c>
      <c r="L185" s="22">
        <v>11194.76087069961</v>
      </c>
      <c r="M185" s="18">
        <v>0</v>
      </c>
      <c r="N185" s="22">
        <v>119.49693843813893</v>
      </c>
      <c r="O185" s="23">
        <v>0</v>
      </c>
      <c r="P185" s="23">
        <v>7582.910583750179</v>
      </c>
      <c r="Q185" s="22">
        <v>55400.108403681625</v>
      </c>
      <c r="R185" s="22">
        <v>78298.96814192327</v>
      </c>
      <c r="S185" s="22">
        <v>1959.7497903854783</v>
      </c>
      <c r="T185" s="19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7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20" customFormat="1" ht="12" hidden="1">
      <c r="A186" s="28">
        <v>501204</v>
      </c>
      <c r="B186" s="21">
        <v>1204</v>
      </c>
      <c r="C186" s="21">
        <v>200365</v>
      </c>
      <c r="D186" s="17" t="s">
        <v>61</v>
      </c>
      <c r="E186" s="17" t="s">
        <v>20</v>
      </c>
      <c r="F186" s="17" t="s">
        <v>469</v>
      </c>
      <c r="G186" s="17">
        <v>7</v>
      </c>
      <c r="H186" s="17" t="s">
        <v>470</v>
      </c>
      <c r="I186" s="17" t="s">
        <v>471</v>
      </c>
      <c r="J186" s="22">
        <v>433309.1762142959</v>
      </c>
      <c r="K186" s="22">
        <v>36109.09801785799</v>
      </c>
      <c r="L186" s="22">
        <v>11194.76087069961</v>
      </c>
      <c r="M186" s="18">
        <v>0</v>
      </c>
      <c r="N186" s="22">
        <v>119.49693843813893</v>
      </c>
      <c r="O186" s="23">
        <v>0</v>
      </c>
      <c r="P186" s="23">
        <v>7582.910583750179</v>
      </c>
      <c r="Q186" s="22">
        <v>55400.108403681625</v>
      </c>
      <c r="R186" s="22">
        <v>78298.96814192327</v>
      </c>
      <c r="S186" s="22">
        <v>1959.7497903854783</v>
      </c>
      <c r="T186" s="19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20" customFormat="1" ht="12" hidden="1">
      <c r="A187" s="21">
        <v>501503</v>
      </c>
      <c r="B187" s="21">
        <v>1107</v>
      </c>
      <c r="C187" s="21">
        <v>200402</v>
      </c>
      <c r="D187" s="17" t="s">
        <v>19</v>
      </c>
      <c r="E187" s="17" t="s">
        <v>31</v>
      </c>
      <c r="F187" s="17" t="s">
        <v>472</v>
      </c>
      <c r="G187" s="17">
        <v>7</v>
      </c>
      <c r="H187" s="17" t="s">
        <v>473</v>
      </c>
      <c r="I187" s="17" t="s">
        <v>474</v>
      </c>
      <c r="J187" s="22">
        <v>433309.1762142959</v>
      </c>
      <c r="K187" s="22">
        <v>36109.09801785799</v>
      </c>
      <c r="L187" s="22">
        <v>11194.76087069961</v>
      </c>
      <c r="M187" s="18">
        <v>0</v>
      </c>
      <c r="N187" s="22">
        <v>119.49693843813893</v>
      </c>
      <c r="O187" s="23">
        <v>0</v>
      </c>
      <c r="P187" s="23">
        <v>7582.910583750179</v>
      </c>
      <c r="Q187" s="22">
        <v>55400.108403681625</v>
      </c>
      <c r="R187" s="22">
        <v>78298.96814192327</v>
      </c>
      <c r="S187" s="22">
        <v>1959.7497903854783</v>
      </c>
      <c r="T187" s="19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20" customFormat="1" ht="12" hidden="1">
      <c r="A188" s="28">
        <v>501107</v>
      </c>
      <c r="B188" s="21">
        <v>1107</v>
      </c>
      <c r="C188" s="21">
        <v>200403</v>
      </c>
      <c r="D188" s="17" t="s">
        <v>19</v>
      </c>
      <c r="E188" s="17" t="s">
        <v>20</v>
      </c>
      <c r="F188" s="17" t="s">
        <v>28</v>
      </c>
      <c r="G188" s="17">
        <v>7</v>
      </c>
      <c r="H188" s="17" t="s">
        <v>475</v>
      </c>
      <c r="I188" s="17" t="s">
        <v>474</v>
      </c>
      <c r="J188" s="22">
        <v>433309.1762142959</v>
      </c>
      <c r="K188" s="22">
        <v>36109.09801785799</v>
      </c>
      <c r="L188" s="22">
        <v>11194.76087069961</v>
      </c>
      <c r="M188" s="18">
        <v>0</v>
      </c>
      <c r="N188" s="22">
        <v>119.49693843813893</v>
      </c>
      <c r="O188" s="23">
        <v>0</v>
      </c>
      <c r="P188" s="23">
        <v>7582.910583750179</v>
      </c>
      <c r="Q188" s="22">
        <v>55400.108403681625</v>
      </c>
      <c r="R188" s="22">
        <v>78298.96814192327</v>
      </c>
      <c r="S188" s="22">
        <v>1959.7497903854783</v>
      </c>
      <c r="T188" s="19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20" customFormat="1" ht="12" hidden="1">
      <c r="A189" s="28">
        <v>501502</v>
      </c>
      <c r="B189" s="21">
        <v>1502</v>
      </c>
      <c r="C189" s="21">
        <v>200412</v>
      </c>
      <c r="D189" s="17" t="s">
        <v>19</v>
      </c>
      <c r="E189" s="17" t="s">
        <v>20</v>
      </c>
      <c r="F189" s="17" t="s">
        <v>476</v>
      </c>
      <c r="G189" s="17">
        <v>7</v>
      </c>
      <c r="H189" s="17" t="s">
        <v>477</v>
      </c>
      <c r="I189" s="17" t="s">
        <v>478</v>
      </c>
      <c r="J189" s="22">
        <v>433309.1762142959</v>
      </c>
      <c r="K189" s="22">
        <v>36109.09801785799</v>
      </c>
      <c r="L189" s="22">
        <v>11194.76087069961</v>
      </c>
      <c r="M189" s="18">
        <v>0</v>
      </c>
      <c r="N189" s="22">
        <v>119.49693843813893</v>
      </c>
      <c r="O189" s="23">
        <v>0</v>
      </c>
      <c r="P189" s="23">
        <v>7582.910583750179</v>
      </c>
      <c r="Q189" s="22">
        <v>55400.108403681625</v>
      </c>
      <c r="R189" s="22">
        <v>78298.96814192327</v>
      </c>
      <c r="S189" s="22">
        <v>1959.7497903854783</v>
      </c>
      <c r="T189" s="19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" hidden="1">
      <c r="A190" s="21">
        <v>501502</v>
      </c>
      <c r="B190" s="21">
        <v>1502</v>
      </c>
      <c r="C190" s="21">
        <v>200415</v>
      </c>
      <c r="D190" s="17" t="s">
        <v>19</v>
      </c>
      <c r="E190" s="17" t="s">
        <v>31</v>
      </c>
      <c r="F190" s="17" t="s">
        <v>479</v>
      </c>
      <c r="G190" s="17">
        <v>7</v>
      </c>
      <c r="H190" s="17" t="s">
        <v>480</v>
      </c>
      <c r="I190" s="17" t="s">
        <v>481</v>
      </c>
      <c r="J190" s="22">
        <v>433309.1762142959</v>
      </c>
      <c r="K190" s="22">
        <v>36109.09801785799</v>
      </c>
      <c r="L190" s="22">
        <v>11194.76087069961</v>
      </c>
      <c r="M190" s="18">
        <v>0</v>
      </c>
      <c r="N190" s="22">
        <v>119.49693843813893</v>
      </c>
      <c r="O190" s="23">
        <v>0</v>
      </c>
      <c r="P190" s="23">
        <v>7582.910583750179</v>
      </c>
      <c r="Q190" s="22">
        <v>55400.108403681625</v>
      </c>
      <c r="R190" s="22">
        <v>78298.96814192327</v>
      </c>
      <c r="S190" s="22">
        <v>1959.7497903854783</v>
      </c>
      <c r="T190" s="19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7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20" customFormat="1" ht="12" hidden="1">
      <c r="A191" s="21">
        <v>501304</v>
      </c>
      <c r="B191" s="21">
        <v>1304</v>
      </c>
      <c r="C191" s="21">
        <v>1630</v>
      </c>
      <c r="D191" s="17" t="s">
        <v>19</v>
      </c>
      <c r="E191" s="17" t="s">
        <v>20</v>
      </c>
      <c r="F191" s="17" t="s">
        <v>482</v>
      </c>
      <c r="G191" s="17">
        <v>6</v>
      </c>
      <c r="H191" s="17" t="s">
        <v>483</v>
      </c>
      <c r="I191" s="17" t="s">
        <v>455</v>
      </c>
      <c r="J191" s="22">
        <v>423328.96894844394</v>
      </c>
      <c r="K191" s="22">
        <v>35277.41407903699</v>
      </c>
      <c r="L191" s="22">
        <v>11194.76087069961</v>
      </c>
      <c r="M191" s="18">
        <v>0</v>
      </c>
      <c r="N191" s="22">
        <v>119.49693843813893</v>
      </c>
      <c r="O191" s="23">
        <v>0</v>
      </c>
      <c r="P191" s="23">
        <v>7408.256956597769</v>
      </c>
      <c r="Q191" s="22">
        <v>55400.108403681625</v>
      </c>
      <c r="R191" s="22">
        <v>76495.54468898382</v>
      </c>
      <c r="S191" s="22">
        <v>1959.7497903854783</v>
      </c>
      <c r="T191" s="19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20" customFormat="1" ht="12" hidden="1">
      <c r="A192" s="21">
        <v>501442</v>
      </c>
      <c r="B192" s="21">
        <v>1442</v>
      </c>
      <c r="C192" s="21">
        <v>10304</v>
      </c>
      <c r="D192" s="17" t="s">
        <v>61</v>
      </c>
      <c r="E192" s="17" t="s">
        <v>20</v>
      </c>
      <c r="F192" s="17" t="s">
        <v>391</v>
      </c>
      <c r="G192" s="17">
        <v>7</v>
      </c>
      <c r="H192" s="17" t="s">
        <v>484</v>
      </c>
      <c r="I192" s="17" t="s">
        <v>435</v>
      </c>
      <c r="J192" s="22">
        <v>413293.43902590766</v>
      </c>
      <c r="K192" s="22">
        <v>34441.119918825636</v>
      </c>
      <c r="L192" s="22">
        <v>11194.76087069961</v>
      </c>
      <c r="M192" s="18">
        <v>0</v>
      </c>
      <c r="N192" s="22">
        <v>119.49693843813893</v>
      </c>
      <c r="O192" s="23">
        <v>0</v>
      </c>
      <c r="P192" s="23">
        <v>7232.635182953385</v>
      </c>
      <c r="Q192" s="22">
        <v>55400.108403681625</v>
      </c>
      <c r="R192" s="22">
        <v>74682.12443198152</v>
      </c>
      <c r="S192" s="22">
        <v>1959.7497903854783</v>
      </c>
      <c r="T192" s="19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20" customFormat="1" ht="12" hidden="1">
      <c r="A193" s="21">
        <v>501443</v>
      </c>
      <c r="B193" s="21">
        <v>1443</v>
      </c>
      <c r="C193" s="21">
        <v>35813</v>
      </c>
      <c r="D193" s="17" t="s">
        <v>19</v>
      </c>
      <c r="E193" s="17" t="s">
        <v>20</v>
      </c>
      <c r="F193" s="17" t="s">
        <v>485</v>
      </c>
      <c r="G193" s="17">
        <v>7</v>
      </c>
      <c r="H193" s="17" t="s">
        <v>486</v>
      </c>
      <c r="I193" s="17" t="s">
        <v>372</v>
      </c>
      <c r="J193" s="22">
        <v>413293.43902590766</v>
      </c>
      <c r="K193" s="22">
        <v>34441.119918825636</v>
      </c>
      <c r="L193" s="22">
        <v>11194.76087069961</v>
      </c>
      <c r="M193" s="18">
        <v>0</v>
      </c>
      <c r="N193" s="22">
        <v>119.49693843813893</v>
      </c>
      <c r="O193" s="23">
        <v>0</v>
      </c>
      <c r="P193" s="23">
        <v>7232.635182953385</v>
      </c>
      <c r="Q193" s="22">
        <v>55400.108403681625</v>
      </c>
      <c r="R193" s="22">
        <v>74682.12443198152</v>
      </c>
      <c r="S193" s="22">
        <v>1959.7497903854783</v>
      </c>
      <c r="T193" s="19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" hidden="1">
      <c r="A194" s="25">
        <v>501443</v>
      </c>
      <c r="B194" s="25">
        <v>1443</v>
      </c>
      <c r="C194" s="25">
        <v>36113</v>
      </c>
      <c r="D194" s="17" t="s">
        <v>19</v>
      </c>
      <c r="E194" s="17" t="s">
        <v>31</v>
      </c>
      <c r="F194" s="17" t="s">
        <v>487</v>
      </c>
      <c r="G194" s="17">
        <v>7</v>
      </c>
      <c r="H194" s="17" t="s">
        <v>488</v>
      </c>
      <c r="I194" s="17" t="s">
        <v>489</v>
      </c>
      <c r="J194" s="18">
        <v>413293.43902590766</v>
      </c>
      <c r="K194" s="23">
        <v>34441.119918825636</v>
      </c>
      <c r="L194" s="22">
        <v>11194.76087069961</v>
      </c>
      <c r="M194" s="18">
        <v>5532.2656684323565</v>
      </c>
      <c r="N194" s="23">
        <v>119.49693843813893</v>
      </c>
      <c r="O194" s="18">
        <v>89904.84937769423</v>
      </c>
      <c r="P194" s="23">
        <v>7232.635182953385</v>
      </c>
      <c r="Q194" s="22">
        <v>55400.108403681625</v>
      </c>
      <c r="R194" s="23">
        <v>74682.12443198152</v>
      </c>
      <c r="S194" s="23">
        <v>1959.7497903854783</v>
      </c>
      <c r="T194" s="19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7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20" customFormat="1" ht="12" hidden="1">
      <c r="A195" s="26">
        <v>501406</v>
      </c>
      <c r="B195" s="21">
        <v>1412</v>
      </c>
      <c r="C195" s="21">
        <v>87214</v>
      </c>
      <c r="D195" s="17" t="s">
        <v>19</v>
      </c>
      <c r="E195" s="17" t="s">
        <v>31</v>
      </c>
      <c r="F195" s="17" t="s">
        <v>20</v>
      </c>
      <c r="G195" s="17">
        <v>7</v>
      </c>
      <c r="H195" s="17" t="s">
        <v>490</v>
      </c>
      <c r="I195" s="17" t="s">
        <v>491</v>
      </c>
      <c r="J195" s="22">
        <v>413293.43902590766</v>
      </c>
      <c r="K195" s="22">
        <v>34441.119918825636</v>
      </c>
      <c r="L195" s="22">
        <v>11194.76087069961</v>
      </c>
      <c r="M195" s="18">
        <v>0</v>
      </c>
      <c r="N195" s="22">
        <v>119.49693843813893</v>
      </c>
      <c r="O195" s="23">
        <v>0</v>
      </c>
      <c r="P195" s="23">
        <v>7232.635182953385</v>
      </c>
      <c r="Q195" s="22">
        <v>55400.108403681625</v>
      </c>
      <c r="R195" s="22">
        <v>74682.12443198152</v>
      </c>
      <c r="S195" s="22">
        <v>1959.7497903854783</v>
      </c>
      <c r="T195" s="19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20" customFormat="1" ht="12" hidden="1">
      <c r="A196" s="26">
        <v>501406</v>
      </c>
      <c r="B196" s="21">
        <v>1412</v>
      </c>
      <c r="C196" s="21">
        <v>87492</v>
      </c>
      <c r="D196" s="17" t="s">
        <v>19</v>
      </c>
      <c r="E196" s="17" t="s">
        <v>31</v>
      </c>
      <c r="F196" s="17" t="s">
        <v>492</v>
      </c>
      <c r="G196" s="17">
        <v>7</v>
      </c>
      <c r="H196" s="17" t="s">
        <v>493</v>
      </c>
      <c r="I196" s="17" t="s">
        <v>491</v>
      </c>
      <c r="J196" s="22">
        <v>413293.43902590766</v>
      </c>
      <c r="K196" s="22">
        <v>34441.119918825636</v>
      </c>
      <c r="L196" s="22">
        <v>11194.76087069961</v>
      </c>
      <c r="M196" s="18">
        <v>0</v>
      </c>
      <c r="N196" s="22">
        <v>119.49693843813893</v>
      </c>
      <c r="O196" s="23">
        <v>0</v>
      </c>
      <c r="P196" s="23">
        <v>7232.635182953385</v>
      </c>
      <c r="Q196" s="22">
        <v>55400.108403681625</v>
      </c>
      <c r="R196" s="22">
        <v>74682.12443198152</v>
      </c>
      <c r="S196" s="22">
        <v>1959.7497903854783</v>
      </c>
      <c r="T196" s="19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20" customFormat="1" ht="12" hidden="1">
      <c r="A197" s="26">
        <v>501406</v>
      </c>
      <c r="B197" s="21">
        <v>1412</v>
      </c>
      <c r="C197" s="21">
        <v>87984</v>
      </c>
      <c r="D197" s="17" t="s">
        <v>19</v>
      </c>
      <c r="E197" s="17" t="s">
        <v>20</v>
      </c>
      <c r="F197" s="17" t="s">
        <v>494</v>
      </c>
      <c r="G197" s="17">
        <v>7</v>
      </c>
      <c r="H197" s="17" t="s">
        <v>199</v>
      </c>
      <c r="I197" s="17" t="s">
        <v>491</v>
      </c>
      <c r="J197" s="22">
        <v>413293.43902590766</v>
      </c>
      <c r="K197" s="22">
        <v>34441.119918825636</v>
      </c>
      <c r="L197" s="22">
        <v>11194.76087069961</v>
      </c>
      <c r="M197" s="18">
        <v>0</v>
      </c>
      <c r="N197" s="22">
        <v>119.49693843813893</v>
      </c>
      <c r="O197" s="23">
        <v>0</v>
      </c>
      <c r="P197" s="23">
        <v>7232.635182953385</v>
      </c>
      <c r="Q197" s="22">
        <v>55400.108403681625</v>
      </c>
      <c r="R197" s="22">
        <v>74682.12443198152</v>
      </c>
      <c r="S197" s="22">
        <v>1959.7497903854783</v>
      </c>
      <c r="T197" s="19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20" customFormat="1" ht="12" hidden="1">
      <c r="A198" s="21">
        <v>501502</v>
      </c>
      <c r="B198" s="21">
        <v>1502</v>
      </c>
      <c r="C198" s="21">
        <v>200067</v>
      </c>
      <c r="D198" s="17" t="s">
        <v>19</v>
      </c>
      <c r="E198" s="17" t="s">
        <v>31</v>
      </c>
      <c r="F198" s="17" t="s">
        <v>495</v>
      </c>
      <c r="G198" s="17">
        <v>7</v>
      </c>
      <c r="H198" s="17" t="s">
        <v>496</v>
      </c>
      <c r="I198" s="17" t="s">
        <v>497</v>
      </c>
      <c r="J198" s="22">
        <v>413293.43902590766</v>
      </c>
      <c r="K198" s="22">
        <v>34441.119918825636</v>
      </c>
      <c r="L198" s="22">
        <v>11194.76087069961</v>
      </c>
      <c r="M198" s="18">
        <v>0</v>
      </c>
      <c r="N198" s="22">
        <v>119.49693843813893</v>
      </c>
      <c r="O198" s="23">
        <v>0</v>
      </c>
      <c r="P198" s="23">
        <v>7232.635182953385</v>
      </c>
      <c r="Q198" s="22">
        <v>55400.108403681625</v>
      </c>
      <c r="R198" s="22">
        <v>74682.12443198152</v>
      </c>
      <c r="S198" s="22">
        <v>1959.7497903854783</v>
      </c>
      <c r="T198" s="19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20" customFormat="1" ht="12" hidden="1">
      <c r="A199" s="21">
        <v>501105</v>
      </c>
      <c r="B199" s="21">
        <v>1105</v>
      </c>
      <c r="C199" s="21">
        <v>200234</v>
      </c>
      <c r="D199" s="17" t="s">
        <v>19</v>
      </c>
      <c r="E199" s="17" t="s">
        <v>20</v>
      </c>
      <c r="F199" s="17" t="s">
        <v>498</v>
      </c>
      <c r="G199" s="17">
        <v>7</v>
      </c>
      <c r="H199" s="17" t="s">
        <v>499</v>
      </c>
      <c r="I199" s="17" t="s">
        <v>491</v>
      </c>
      <c r="J199" s="22">
        <v>413293.43902590766</v>
      </c>
      <c r="K199" s="22">
        <v>34441.119918825636</v>
      </c>
      <c r="L199" s="22">
        <v>11194.76087069961</v>
      </c>
      <c r="M199" s="18">
        <v>0</v>
      </c>
      <c r="N199" s="22">
        <v>119.49693843813893</v>
      </c>
      <c r="O199" s="23">
        <v>0</v>
      </c>
      <c r="P199" s="23">
        <v>7232.635182953385</v>
      </c>
      <c r="Q199" s="22">
        <v>55400.108403681625</v>
      </c>
      <c r="R199" s="22">
        <v>74682.12443198152</v>
      </c>
      <c r="S199" s="22">
        <v>1959.7497903854783</v>
      </c>
      <c r="T199" s="19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20" customFormat="1" ht="12" hidden="1">
      <c r="A200" s="28">
        <v>501445</v>
      </c>
      <c r="B200" s="21">
        <v>1445</v>
      </c>
      <c r="C200" s="21">
        <v>200376</v>
      </c>
      <c r="D200" s="17" t="s">
        <v>19</v>
      </c>
      <c r="E200" s="17" t="s">
        <v>20</v>
      </c>
      <c r="F200" s="17" t="s">
        <v>37</v>
      </c>
      <c r="G200" s="17">
        <v>7</v>
      </c>
      <c r="H200" s="17" t="s">
        <v>280</v>
      </c>
      <c r="I200" s="17" t="s">
        <v>500</v>
      </c>
      <c r="J200" s="22">
        <v>413293.43902590766</v>
      </c>
      <c r="K200" s="22">
        <v>34441.119918825636</v>
      </c>
      <c r="L200" s="22">
        <v>11194.76087069961</v>
      </c>
      <c r="M200" s="18">
        <v>0</v>
      </c>
      <c r="N200" s="22">
        <v>119.49693843813893</v>
      </c>
      <c r="O200" s="22">
        <v>89904.84937769423</v>
      </c>
      <c r="P200" s="23">
        <v>7232.635182953385</v>
      </c>
      <c r="Q200" s="22">
        <v>55400.108403681625</v>
      </c>
      <c r="R200" s="22">
        <v>74682.12443198152</v>
      </c>
      <c r="S200" s="22">
        <v>1959.7497903854783</v>
      </c>
      <c r="T200" s="19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" hidden="1">
      <c r="A201" s="25">
        <v>501502</v>
      </c>
      <c r="B201" s="25">
        <v>1502</v>
      </c>
      <c r="C201" s="25">
        <v>200443</v>
      </c>
      <c r="D201" s="17" t="s">
        <v>19</v>
      </c>
      <c r="E201" s="17" t="s">
        <v>20</v>
      </c>
      <c r="F201" s="17" t="s">
        <v>501</v>
      </c>
      <c r="G201" s="17">
        <v>7</v>
      </c>
      <c r="H201" s="17" t="s">
        <v>502</v>
      </c>
      <c r="I201" s="17" t="s">
        <v>503</v>
      </c>
      <c r="J201" s="18">
        <v>413293.43902590766</v>
      </c>
      <c r="K201" s="23">
        <v>34441.119918825636</v>
      </c>
      <c r="L201" s="22">
        <v>11194.76087069961</v>
      </c>
      <c r="M201" s="18">
        <v>4979.039101589121</v>
      </c>
      <c r="N201" s="23">
        <v>119.49693843813893</v>
      </c>
      <c r="O201" s="18">
        <v>89904.84937769423</v>
      </c>
      <c r="P201" s="23">
        <v>7232.635182953385</v>
      </c>
      <c r="Q201" s="22">
        <v>55400.108403681625</v>
      </c>
      <c r="R201" s="23">
        <v>74682.12443198152</v>
      </c>
      <c r="S201" s="23">
        <v>1959.7497903854783</v>
      </c>
      <c r="T201" s="19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7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" hidden="1">
      <c r="A202" s="25">
        <v>501502</v>
      </c>
      <c r="B202" s="25">
        <v>1106</v>
      </c>
      <c r="C202" s="25">
        <v>200445</v>
      </c>
      <c r="D202" s="17" t="s">
        <v>19</v>
      </c>
      <c r="E202" s="17" t="s">
        <v>20</v>
      </c>
      <c r="F202" s="17" t="s">
        <v>393</v>
      </c>
      <c r="G202" s="17">
        <v>7</v>
      </c>
      <c r="H202" s="17" t="s">
        <v>504</v>
      </c>
      <c r="I202" s="17" t="s">
        <v>503</v>
      </c>
      <c r="J202" s="18">
        <v>413293.43902590766</v>
      </c>
      <c r="K202" s="23">
        <v>34441.119918825636</v>
      </c>
      <c r="L202" s="22">
        <v>11194.76087069961</v>
      </c>
      <c r="M202" s="18">
        <v>4979.039101589121</v>
      </c>
      <c r="N202" s="23">
        <v>119.49693843813893</v>
      </c>
      <c r="O202" s="18">
        <v>89904.84937769423</v>
      </c>
      <c r="P202" s="23">
        <v>7232.635182953385</v>
      </c>
      <c r="Q202" s="22">
        <v>55400.108403681625</v>
      </c>
      <c r="R202" s="23">
        <v>74682.12443198152</v>
      </c>
      <c r="S202" s="23">
        <v>1959.7497903854783</v>
      </c>
      <c r="T202" s="19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7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20" customFormat="1" ht="12" hidden="1">
      <c r="A203" s="21">
        <v>501407</v>
      </c>
      <c r="B203" s="21">
        <v>1407</v>
      </c>
      <c r="C203" s="21">
        <v>200207</v>
      </c>
      <c r="D203" s="17" t="s">
        <v>19</v>
      </c>
      <c r="E203" s="17" t="s">
        <v>20</v>
      </c>
      <c r="F203" s="17" t="s">
        <v>505</v>
      </c>
      <c r="G203" s="17">
        <v>7</v>
      </c>
      <c r="H203" s="17" t="s">
        <v>506</v>
      </c>
      <c r="I203" s="17" t="s">
        <v>507</v>
      </c>
      <c r="J203" s="22">
        <v>403324.29629139253</v>
      </c>
      <c r="K203" s="22">
        <v>33610.358024282716</v>
      </c>
      <c r="L203" s="22">
        <v>11194.76087069961</v>
      </c>
      <c r="M203" s="18">
        <v>0</v>
      </c>
      <c r="N203" s="22">
        <v>119.49693843813893</v>
      </c>
      <c r="O203" s="23">
        <v>0</v>
      </c>
      <c r="P203" s="23">
        <v>7058.1751850993705</v>
      </c>
      <c r="Q203" s="22">
        <v>55400.108403681625</v>
      </c>
      <c r="R203" s="22">
        <v>72880.70033985464</v>
      </c>
      <c r="S203" s="22">
        <v>1959.7497903854783</v>
      </c>
      <c r="T203" s="19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20" customFormat="1" ht="12" hidden="1">
      <c r="A204" s="21">
        <v>501442</v>
      </c>
      <c r="B204" s="21">
        <v>1442</v>
      </c>
      <c r="C204" s="21">
        <v>200241</v>
      </c>
      <c r="D204" s="17" t="s">
        <v>19</v>
      </c>
      <c r="E204" s="17" t="s">
        <v>20</v>
      </c>
      <c r="F204" s="17" t="s">
        <v>508</v>
      </c>
      <c r="G204" s="17">
        <v>7</v>
      </c>
      <c r="H204" s="17" t="s">
        <v>509</v>
      </c>
      <c r="I204" s="17" t="s">
        <v>510</v>
      </c>
      <c r="J204" s="22">
        <v>403324.29629139253</v>
      </c>
      <c r="K204" s="22">
        <v>33610.358024282716</v>
      </c>
      <c r="L204" s="22">
        <v>11194.76087069961</v>
      </c>
      <c r="M204" s="18">
        <v>0</v>
      </c>
      <c r="N204" s="22">
        <v>119.49693843813893</v>
      </c>
      <c r="O204" s="22">
        <v>88012.81451909036</v>
      </c>
      <c r="P204" s="23">
        <v>7058.1751850993705</v>
      </c>
      <c r="Q204" s="22">
        <v>55400.108403681625</v>
      </c>
      <c r="R204" s="22">
        <v>72880.70033985464</v>
      </c>
      <c r="S204" s="22">
        <v>1959.7497903854783</v>
      </c>
      <c r="T204" s="19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20" customFormat="1" ht="12" hidden="1">
      <c r="A205" s="28">
        <v>501442</v>
      </c>
      <c r="B205" s="21">
        <v>1442</v>
      </c>
      <c r="C205" s="21">
        <v>200242</v>
      </c>
      <c r="D205" s="17" t="s">
        <v>19</v>
      </c>
      <c r="E205" s="17" t="s">
        <v>20</v>
      </c>
      <c r="F205" s="17" t="s">
        <v>511</v>
      </c>
      <c r="G205" s="17">
        <v>7</v>
      </c>
      <c r="H205" s="17" t="s">
        <v>509</v>
      </c>
      <c r="I205" s="17" t="s">
        <v>510</v>
      </c>
      <c r="J205" s="22">
        <v>403324.29629139253</v>
      </c>
      <c r="K205" s="22">
        <v>33610.358024282716</v>
      </c>
      <c r="L205" s="22">
        <v>11194.76087069961</v>
      </c>
      <c r="M205" s="18">
        <v>0</v>
      </c>
      <c r="N205" s="22">
        <v>119.49693843813893</v>
      </c>
      <c r="O205" s="22">
        <v>88012.81451909036</v>
      </c>
      <c r="P205" s="23">
        <v>7058.1751850993705</v>
      </c>
      <c r="Q205" s="22">
        <v>55400.108403681625</v>
      </c>
      <c r="R205" s="22">
        <v>72880.70033985464</v>
      </c>
      <c r="S205" s="22">
        <v>1959.7497903854783</v>
      </c>
      <c r="T205" s="19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20" customFormat="1" ht="12" hidden="1">
      <c r="A206" s="28">
        <v>501442</v>
      </c>
      <c r="B206" s="21">
        <v>1442</v>
      </c>
      <c r="C206" s="21">
        <v>200243</v>
      </c>
      <c r="D206" s="17" t="s">
        <v>19</v>
      </c>
      <c r="E206" s="17" t="s">
        <v>20</v>
      </c>
      <c r="F206" s="17" t="s">
        <v>292</v>
      </c>
      <c r="G206" s="17">
        <v>7</v>
      </c>
      <c r="H206" s="17" t="s">
        <v>512</v>
      </c>
      <c r="I206" s="17" t="s">
        <v>510</v>
      </c>
      <c r="J206" s="22">
        <v>403324.29629139253</v>
      </c>
      <c r="K206" s="22">
        <v>33610.358024282716</v>
      </c>
      <c r="L206" s="22">
        <v>11194.76087069961</v>
      </c>
      <c r="M206" s="18">
        <v>0</v>
      </c>
      <c r="N206" s="22">
        <v>119.49693843813893</v>
      </c>
      <c r="O206" s="22">
        <v>88012.81451909036</v>
      </c>
      <c r="P206" s="23">
        <v>7058.1751850993705</v>
      </c>
      <c r="Q206" s="22">
        <v>55400.108403681625</v>
      </c>
      <c r="R206" s="22">
        <v>72880.70033985464</v>
      </c>
      <c r="S206" s="22">
        <v>1959.7497903854783</v>
      </c>
      <c r="T206" s="19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" hidden="1">
      <c r="A207" s="21">
        <v>501444</v>
      </c>
      <c r="B207" s="21">
        <v>1444</v>
      </c>
      <c r="C207" s="21">
        <v>11235</v>
      </c>
      <c r="D207" s="17" t="s">
        <v>61</v>
      </c>
      <c r="E207" s="17" t="s">
        <v>20</v>
      </c>
      <c r="F207" s="17" t="s">
        <v>513</v>
      </c>
      <c r="G207" s="17">
        <v>8</v>
      </c>
      <c r="H207" s="17" t="s">
        <v>514</v>
      </c>
      <c r="I207" s="17" t="s">
        <v>515</v>
      </c>
      <c r="J207" s="22">
        <v>378561.87515948934</v>
      </c>
      <c r="K207" s="22">
        <v>31546.822929957445</v>
      </c>
      <c r="L207" s="22">
        <v>11194.76087069961</v>
      </c>
      <c r="M207" s="18">
        <v>5532.2656684323565</v>
      </c>
      <c r="N207" s="22">
        <v>119.49693843813893</v>
      </c>
      <c r="O207" s="23">
        <v>0</v>
      </c>
      <c r="P207" s="23">
        <v>6624.8328152910635</v>
      </c>
      <c r="Q207" s="22">
        <v>55400.108403681625</v>
      </c>
      <c r="R207" s="22">
        <v>68406.13084131973</v>
      </c>
      <c r="S207" s="22">
        <v>1959.7497903854783</v>
      </c>
      <c r="T207" s="19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7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20" customFormat="1" ht="12" hidden="1">
      <c r="A208" s="21">
        <v>501443</v>
      </c>
      <c r="B208" s="21">
        <v>1443</v>
      </c>
      <c r="C208" s="21">
        <v>13916</v>
      </c>
      <c r="D208" s="17" t="s">
        <v>61</v>
      </c>
      <c r="E208" s="17" t="s">
        <v>20</v>
      </c>
      <c r="F208" s="17" t="s">
        <v>516</v>
      </c>
      <c r="G208" s="17">
        <v>8</v>
      </c>
      <c r="H208" s="17" t="s">
        <v>517</v>
      </c>
      <c r="I208" s="17" t="s">
        <v>518</v>
      </c>
      <c r="J208" s="22">
        <v>378561.87515948934</v>
      </c>
      <c r="K208" s="22">
        <v>31546.822929957445</v>
      </c>
      <c r="L208" s="22">
        <v>11194.76087069961</v>
      </c>
      <c r="M208" s="18">
        <v>0</v>
      </c>
      <c r="N208" s="22">
        <v>119.49693843813893</v>
      </c>
      <c r="O208" s="22">
        <v>83266.1305755754</v>
      </c>
      <c r="P208" s="23">
        <v>6624.8328152910635</v>
      </c>
      <c r="Q208" s="22">
        <v>55400.108403681625</v>
      </c>
      <c r="R208" s="22">
        <v>68406.13084131973</v>
      </c>
      <c r="S208" s="22">
        <v>1959.7497903854783</v>
      </c>
      <c r="T208" s="19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20" customFormat="1" ht="12" hidden="1">
      <c r="A209" s="21">
        <v>501444</v>
      </c>
      <c r="B209" s="21">
        <v>1444</v>
      </c>
      <c r="C209" s="21">
        <v>19606</v>
      </c>
      <c r="D209" s="17" t="s">
        <v>61</v>
      </c>
      <c r="E209" s="17" t="s">
        <v>20</v>
      </c>
      <c r="F209" s="17" t="s">
        <v>519</v>
      </c>
      <c r="G209" s="17">
        <v>8</v>
      </c>
      <c r="H209" s="17" t="s">
        <v>520</v>
      </c>
      <c r="I209" s="17" t="s">
        <v>515</v>
      </c>
      <c r="J209" s="22">
        <v>378561.87515948934</v>
      </c>
      <c r="K209" s="22">
        <v>31546.822929957445</v>
      </c>
      <c r="L209" s="22">
        <v>11194.76087069961</v>
      </c>
      <c r="M209" s="18">
        <v>5532.2656684323565</v>
      </c>
      <c r="N209" s="22">
        <v>119.49693843813893</v>
      </c>
      <c r="O209" s="23">
        <v>0</v>
      </c>
      <c r="P209" s="23">
        <v>6624.8328152910635</v>
      </c>
      <c r="Q209" s="22">
        <v>55400.108403681625</v>
      </c>
      <c r="R209" s="22">
        <v>68406.13084131973</v>
      </c>
      <c r="S209" s="22">
        <v>1959.7497903854783</v>
      </c>
      <c r="T209" s="19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20" customFormat="1" ht="12" hidden="1">
      <c r="A210" s="25">
        <v>501444</v>
      </c>
      <c r="B210" s="25">
        <v>1444</v>
      </c>
      <c r="C210" s="25">
        <v>26916</v>
      </c>
      <c r="D210" s="17" t="s">
        <v>19</v>
      </c>
      <c r="E210" s="17" t="s">
        <v>20</v>
      </c>
      <c r="F210" s="17" t="s">
        <v>267</v>
      </c>
      <c r="G210" s="17">
        <v>8</v>
      </c>
      <c r="H210" s="17" t="s">
        <v>521</v>
      </c>
      <c r="I210" s="17" t="s">
        <v>522</v>
      </c>
      <c r="J210" s="18">
        <v>378561.87515948934</v>
      </c>
      <c r="K210" s="23">
        <v>31546.822929957445</v>
      </c>
      <c r="L210" s="22">
        <v>11194.76087069961</v>
      </c>
      <c r="M210" s="18">
        <v>10290.014143284185</v>
      </c>
      <c r="N210" s="23">
        <v>119.49693843813893</v>
      </c>
      <c r="O210" s="23">
        <v>0</v>
      </c>
      <c r="P210" s="23">
        <v>6624.8328152910635</v>
      </c>
      <c r="Q210" s="22">
        <v>55400.108403681625</v>
      </c>
      <c r="R210" s="23">
        <v>68406.13084131973</v>
      </c>
      <c r="S210" s="23">
        <v>1959.7497903854783</v>
      </c>
      <c r="T210" s="19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" hidden="1">
      <c r="A211" s="21">
        <v>501503</v>
      </c>
      <c r="B211" s="21">
        <v>1503</v>
      </c>
      <c r="C211" s="21">
        <v>35127</v>
      </c>
      <c r="D211" s="17" t="s">
        <v>19</v>
      </c>
      <c r="E211" s="17" t="s">
        <v>20</v>
      </c>
      <c r="F211" s="17" t="s">
        <v>352</v>
      </c>
      <c r="G211" s="17">
        <v>8</v>
      </c>
      <c r="H211" s="17" t="s">
        <v>523</v>
      </c>
      <c r="I211" s="17" t="s">
        <v>524</v>
      </c>
      <c r="J211" s="22">
        <v>378561.87515948934</v>
      </c>
      <c r="K211" s="22">
        <v>31546.822929957445</v>
      </c>
      <c r="L211" s="22">
        <v>11194.76087069961</v>
      </c>
      <c r="M211" s="18">
        <v>0</v>
      </c>
      <c r="N211" s="22">
        <v>119.49693843813893</v>
      </c>
      <c r="O211" s="23">
        <v>0</v>
      </c>
      <c r="P211" s="23">
        <v>6624.8328152910635</v>
      </c>
      <c r="Q211" s="22">
        <v>55400.108403681625</v>
      </c>
      <c r="R211" s="22">
        <v>68406.13084131973</v>
      </c>
      <c r="S211" s="22">
        <v>1959.7497903854783</v>
      </c>
      <c r="T211" s="19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7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20" customFormat="1" ht="12" hidden="1">
      <c r="A212" s="21">
        <v>501206</v>
      </c>
      <c r="B212" s="21">
        <v>1206</v>
      </c>
      <c r="C212" s="21">
        <v>51282</v>
      </c>
      <c r="D212" s="17" t="s">
        <v>19</v>
      </c>
      <c r="E212" s="17" t="s">
        <v>31</v>
      </c>
      <c r="F212" s="17" t="s">
        <v>525</v>
      </c>
      <c r="G212" s="17">
        <v>8</v>
      </c>
      <c r="H212" s="17" t="s">
        <v>526</v>
      </c>
      <c r="I212" s="17" t="s">
        <v>527</v>
      </c>
      <c r="J212" s="22">
        <v>378561.87515948934</v>
      </c>
      <c r="K212" s="22">
        <v>31546.822929957445</v>
      </c>
      <c r="L212" s="22">
        <v>11194.76087069961</v>
      </c>
      <c r="M212" s="18">
        <v>0</v>
      </c>
      <c r="N212" s="22">
        <v>119.49693843813893</v>
      </c>
      <c r="O212" s="23">
        <v>0</v>
      </c>
      <c r="P212" s="23">
        <v>6624.8328152910635</v>
      </c>
      <c r="Q212" s="22">
        <v>55400.108403681625</v>
      </c>
      <c r="R212" s="22">
        <v>68406.13084131973</v>
      </c>
      <c r="S212" s="22">
        <v>1959.7497903854783</v>
      </c>
      <c r="T212" s="19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20" customFormat="1" ht="12" hidden="1">
      <c r="A213" s="21">
        <v>501444</v>
      </c>
      <c r="B213" s="21">
        <v>1444</v>
      </c>
      <c r="C213" s="21">
        <v>56559</v>
      </c>
      <c r="D213" s="17" t="s">
        <v>19</v>
      </c>
      <c r="E213" s="17" t="s">
        <v>20</v>
      </c>
      <c r="F213" s="17" t="s">
        <v>528</v>
      </c>
      <c r="G213" s="17">
        <v>8</v>
      </c>
      <c r="H213" s="17" t="s">
        <v>529</v>
      </c>
      <c r="I213" s="17" t="s">
        <v>515</v>
      </c>
      <c r="J213" s="22">
        <v>378561.87515948934</v>
      </c>
      <c r="K213" s="22">
        <v>31546.822929957445</v>
      </c>
      <c r="L213" s="22">
        <v>11194.76087069961</v>
      </c>
      <c r="M213" s="18">
        <v>5532.2656684323565</v>
      </c>
      <c r="N213" s="22">
        <v>119.49693843813893</v>
      </c>
      <c r="O213" s="23">
        <v>0</v>
      </c>
      <c r="P213" s="23">
        <v>6624.8328152910635</v>
      </c>
      <c r="Q213" s="22">
        <v>55400.108403681625</v>
      </c>
      <c r="R213" s="22">
        <v>68406.13084131973</v>
      </c>
      <c r="S213" s="22">
        <v>1959.7497903854783</v>
      </c>
      <c r="T213" s="19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20" customFormat="1" ht="12" hidden="1">
      <c r="A214" s="21">
        <v>501206</v>
      </c>
      <c r="B214" s="21">
        <v>1206</v>
      </c>
      <c r="C214" s="21">
        <v>59310</v>
      </c>
      <c r="D214" s="17" t="s">
        <v>19</v>
      </c>
      <c r="E214" s="17" t="s">
        <v>31</v>
      </c>
      <c r="F214" s="17" t="s">
        <v>530</v>
      </c>
      <c r="G214" s="17">
        <v>8</v>
      </c>
      <c r="H214" s="17" t="s">
        <v>531</v>
      </c>
      <c r="I214" s="17" t="s">
        <v>532</v>
      </c>
      <c r="J214" s="22">
        <v>378561.87515948934</v>
      </c>
      <c r="K214" s="22">
        <v>31546.822929957445</v>
      </c>
      <c r="L214" s="22">
        <v>11194.76087069961</v>
      </c>
      <c r="M214" s="18">
        <v>0</v>
      </c>
      <c r="N214" s="22">
        <v>119.49693843813893</v>
      </c>
      <c r="O214" s="23">
        <v>0</v>
      </c>
      <c r="P214" s="23">
        <v>6624.8328152910635</v>
      </c>
      <c r="Q214" s="22">
        <v>55400.108403681625</v>
      </c>
      <c r="R214" s="22">
        <v>68406.13084131973</v>
      </c>
      <c r="S214" s="22">
        <v>1959.7497903854783</v>
      </c>
      <c r="T214" s="19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20" customFormat="1" ht="12" hidden="1">
      <c r="A215" s="21">
        <v>501443</v>
      </c>
      <c r="B215" s="21">
        <v>1443</v>
      </c>
      <c r="C215" s="21">
        <v>84518</v>
      </c>
      <c r="D215" s="17" t="s">
        <v>19</v>
      </c>
      <c r="E215" s="17" t="s">
        <v>20</v>
      </c>
      <c r="F215" s="17" t="s">
        <v>533</v>
      </c>
      <c r="G215" s="17">
        <v>8</v>
      </c>
      <c r="H215" s="17" t="s">
        <v>534</v>
      </c>
      <c r="I215" s="17" t="s">
        <v>535</v>
      </c>
      <c r="J215" s="22">
        <v>378561.87515948934</v>
      </c>
      <c r="K215" s="22">
        <v>31546.822929957445</v>
      </c>
      <c r="L215" s="22">
        <v>11194.76087069961</v>
      </c>
      <c r="M215" s="18">
        <v>0</v>
      </c>
      <c r="N215" s="22">
        <v>119.49693843813893</v>
      </c>
      <c r="O215" s="23">
        <v>0</v>
      </c>
      <c r="P215" s="23">
        <v>6624.8328152910635</v>
      </c>
      <c r="Q215" s="22">
        <v>55400.108403681625</v>
      </c>
      <c r="R215" s="22">
        <v>68406.13084131973</v>
      </c>
      <c r="S215" s="22">
        <v>1959.7497903854783</v>
      </c>
      <c r="T215" s="19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20" customFormat="1" ht="12" hidden="1">
      <c r="A216" s="21">
        <v>501443</v>
      </c>
      <c r="B216" s="21">
        <v>1443</v>
      </c>
      <c r="C216" s="21">
        <v>84521</v>
      </c>
      <c r="D216" s="17" t="s">
        <v>19</v>
      </c>
      <c r="E216" s="17" t="s">
        <v>20</v>
      </c>
      <c r="F216" s="17" t="s">
        <v>505</v>
      </c>
      <c r="G216" s="17">
        <v>8</v>
      </c>
      <c r="H216" s="17" t="s">
        <v>536</v>
      </c>
      <c r="I216" s="17" t="s">
        <v>535</v>
      </c>
      <c r="J216" s="22">
        <v>378561.87515948934</v>
      </c>
      <c r="K216" s="22">
        <v>31546.822929957445</v>
      </c>
      <c r="L216" s="22">
        <v>11194.76087069961</v>
      </c>
      <c r="M216" s="18">
        <v>0</v>
      </c>
      <c r="N216" s="22">
        <v>119.49693843813893</v>
      </c>
      <c r="O216" s="23">
        <v>0</v>
      </c>
      <c r="P216" s="23">
        <v>6624.8328152910635</v>
      </c>
      <c r="Q216" s="22">
        <v>55400.108403681625</v>
      </c>
      <c r="R216" s="22">
        <v>68406.13084131973</v>
      </c>
      <c r="S216" s="22">
        <v>1959.7497903854783</v>
      </c>
      <c r="T216" s="19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20" customFormat="1" ht="12" hidden="1">
      <c r="A217" s="21">
        <v>501443</v>
      </c>
      <c r="B217" s="21">
        <v>1443</v>
      </c>
      <c r="C217" s="21">
        <v>87971</v>
      </c>
      <c r="D217" s="17" t="s">
        <v>61</v>
      </c>
      <c r="E217" s="17" t="s">
        <v>20</v>
      </c>
      <c r="F217" s="17" t="s">
        <v>537</v>
      </c>
      <c r="G217" s="17">
        <v>8</v>
      </c>
      <c r="H217" s="17" t="s">
        <v>538</v>
      </c>
      <c r="I217" s="17" t="s">
        <v>539</v>
      </c>
      <c r="J217" s="22">
        <v>378561.87515948934</v>
      </c>
      <c r="K217" s="22">
        <v>31546.822929957445</v>
      </c>
      <c r="L217" s="22">
        <v>11194.76087069961</v>
      </c>
      <c r="M217" s="18">
        <v>0</v>
      </c>
      <c r="N217" s="22">
        <v>119.49693843813893</v>
      </c>
      <c r="O217" s="22">
        <v>83266.1305755754</v>
      </c>
      <c r="P217" s="23">
        <v>6624.8328152910635</v>
      </c>
      <c r="Q217" s="22">
        <v>55400.108403681625</v>
      </c>
      <c r="R217" s="22">
        <v>68406.13084131973</v>
      </c>
      <c r="S217" s="22">
        <v>1959.7497903854783</v>
      </c>
      <c r="T217" s="19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20" customFormat="1" ht="12" hidden="1">
      <c r="A218" s="21">
        <v>501206</v>
      </c>
      <c r="B218" s="21">
        <v>1206</v>
      </c>
      <c r="C218" s="21">
        <v>97136</v>
      </c>
      <c r="D218" s="17" t="s">
        <v>19</v>
      </c>
      <c r="E218" s="17" t="s">
        <v>31</v>
      </c>
      <c r="F218" s="17" t="s">
        <v>540</v>
      </c>
      <c r="G218" s="17">
        <v>8</v>
      </c>
      <c r="H218" s="17" t="s">
        <v>541</v>
      </c>
      <c r="I218" s="17" t="s">
        <v>527</v>
      </c>
      <c r="J218" s="22">
        <v>378561.87515948934</v>
      </c>
      <c r="K218" s="22">
        <v>31546.822929957445</v>
      </c>
      <c r="L218" s="22">
        <v>11194.76087069961</v>
      </c>
      <c r="M218" s="18">
        <v>0</v>
      </c>
      <c r="N218" s="22">
        <v>119.49693843813893</v>
      </c>
      <c r="O218" s="23">
        <v>0</v>
      </c>
      <c r="P218" s="23">
        <v>6624.8328152910635</v>
      </c>
      <c r="Q218" s="22">
        <v>55400.108403681625</v>
      </c>
      <c r="R218" s="22">
        <v>68406.13084131973</v>
      </c>
      <c r="S218" s="22">
        <v>1959.7497903854783</v>
      </c>
      <c r="T218" s="19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20" customFormat="1" ht="12" hidden="1">
      <c r="A219" s="25">
        <v>501444</v>
      </c>
      <c r="B219" s="25">
        <v>1444</v>
      </c>
      <c r="C219" s="25">
        <v>200017</v>
      </c>
      <c r="D219" s="17" t="s">
        <v>19</v>
      </c>
      <c r="E219" s="17" t="s">
        <v>20</v>
      </c>
      <c r="F219" s="17" t="s">
        <v>542</v>
      </c>
      <c r="G219" s="17">
        <v>8</v>
      </c>
      <c r="H219" s="17" t="s">
        <v>543</v>
      </c>
      <c r="I219" s="17" t="s">
        <v>522</v>
      </c>
      <c r="J219" s="18">
        <v>378561.87515948934</v>
      </c>
      <c r="K219" s="23">
        <v>31546.822929957445</v>
      </c>
      <c r="L219" s="22">
        <v>11194.76087069961</v>
      </c>
      <c r="M219" s="18">
        <v>10290.014143284185</v>
      </c>
      <c r="N219" s="23">
        <v>119.49693843813893</v>
      </c>
      <c r="O219" s="23">
        <v>0</v>
      </c>
      <c r="P219" s="23">
        <v>6624.8328152910635</v>
      </c>
      <c r="Q219" s="22">
        <v>55400.108403681625</v>
      </c>
      <c r="R219" s="23">
        <v>68406.13084131973</v>
      </c>
      <c r="S219" s="23">
        <v>1959.7497903854783</v>
      </c>
      <c r="T219" s="19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20" customFormat="1" ht="12" hidden="1">
      <c r="A220" s="21">
        <v>501443</v>
      </c>
      <c r="B220" s="21">
        <v>1443</v>
      </c>
      <c r="C220" s="21">
        <v>200038</v>
      </c>
      <c r="D220" s="17" t="s">
        <v>19</v>
      </c>
      <c r="E220" s="17" t="s">
        <v>31</v>
      </c>
      <c r="F220" s="17" t="s">
        <v>79</v>
      </c>
      <c r="G220" s="17">
        <v>8</v>
      </c>
      <c r="H220" s="17" t="s">
        <v>544</v>
      </c>
      <c r="I220" s="17" t="s">
        <v>535</v>
      </c>
      <c r="J220" s="22">
        <v>378561.87515948934</v>
      </c>
      <c r="K220" s="22">
        <v>31546.822929957445</v>
      </c>
      <c r="L220" s="22">
        <v>11194.76087069961</v>
      </c>
      <c r="M220" s="18">
        <v>0</v>
      </c>
      <c r="N220" s="22">
        <v>119.49693843813893</v>
      </c>
      <c r="O220" s="23">
        <v>0</v>
      </c>
      <c r="P220" s="23">
        <v>6624.8328152910635</v>
      </c>
      <c r="Q220" s="22">
        <v>55400.108403681625</v>
      </c>
      <c r="R220" s="22">
        <v>68406.13084131973</v>
      </c>
      <c r="S220" s="22">
        <v>1959.7497903854783</v>
      </c>
      <c r="T220" s="19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20" customFormat="1" ht="12" hidden="1">
      <c r="A221" s="21">
        <v>501503</v>
      </c>
      <c r="B221" s="21">
        <v>1503</v>
      </c>
      <c r="C221" s="21">
        <v>200076</v>
      </c>
      <c r="D221" s="17" t="s">
        <v>19</v>
      </c>
      <c r="E221" s="17" t="s">
        <v>20</v>
      </c>
      <c r="F221" s="17" t="s">
        <v>175</v>
      </c>
      <c r="G221" s="17">
        <v>8</v>
      </c>
      <c r="H221" s="17" t="s">
        <v>545</v>
      </c>
      <c r="I221" s="17" t="s">
        <v>546</v>
      </c>
      <c r="J221" s="22">
        <v>378561.87515948934</v>
      </c>
      <c r="K221" s="22">
        <v>31546.822929957445</v>
      </c>
      <c r="L221" s="22">
        <v>11194.76087069961</v>
      </c>
      <c r="M221" s="18">
        <v>0</v>
      </c>
      <c r="N221" s="22">
        <v>119.49693843813893</v>
      </c>
      <c r="O221" s="23">
        <v>0</v>
      </c>
      <c r="P221" s="23">
        <v>6624.8328152910635</v>
      </c>
      <c r="Q221" s="22">
        <v>55400.108403681625</v>
      </c>
      <c r="R221" s="22">
        <v>68406.13084131973</v>
      </c>
      <c r="S221" s="22">
        <v>1959.7497903854783</v>
      </c>
      <c r="T221" s="19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20" customFormat="1" ht="12" hidden="1">
      <c r="A222" s="21">
        <v>501406</v>
      </c>
      <c r="B222" s="21">
        <v>1406</v>
      </c>
      <c r="C222" s="21">
        <v>200255</v>
      </c>
      <c r="D222" s="17" t="s">
        <v>19</v>
      </c>
      <c r="E222" s="17" t="s">
        <v>31</v>
      </c>
      <c r="F222" s="17" t="s">
        <v>547</v>
      </c>
      <c r="G222" s="17">
        <v>8</v>
      </c>
      <c r="H222" s="17" t="s">
        <v>548</v>
      </c>
      <c r="I222" s="17" t="s">
        <v>539</v>
      </c>
      <c r="J222" s="22">
        <v>378561.87515948934</v>
      </c>
      <c r="K222" s="22">
        <v>31546.822929957445</v>
      </c>
      <c r="L222" s="22">
        <v>11194.76087069961</v>
      </c>
      <c r="M222" s="18">
        <v>0</v>
      </c>
      <c r="N222" s="22">
        <v>119.49693843813893</v>
      </c>
      <c r="O222" s="22">
        <v>83266.1305755754</v>
      </c>
      <c r="P222" s="23">
        <v>6624.8328152910635</v>
      </c>
      <c r="Q222" s="22">
        <v>55400.108403681625</v>
      </c>
      <c r="R222" s="22">
        <v>68406.13084131973</v>
      </c>
      <c r="S222" s="22">
        <v>1959.7497903854783</v>
      </c>
      <c r="T222" s="19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20" customFormat="1" ht="12" hidden="1">
      <c r="A223" s="21">
        <v>501503</v>
      </c>
      <c r="B223" s="21">
        <v>1503</v>
      </c>
      <c r="C223" s="21">
        <v>200258</v>
      </c>
      <c r="D223" s="17" t="s">
        <v>19</v>
      </c>
      <c r="E223" s="17" t="s">
        <v>20</v>
      </c>
      <c r="F223" s="17" t="s">
        <v>109</v>
      </c>
      <c r="G223" s="17">
        <v>8</v>
      </c>
      <c r="H223" s="17" t="s">
        <v>549</v>
      </c>
      <c r="I223" s="17" t="s">
        <v>550</v>
      </c>
      <c r="J223" s="22">
        <v>378561.87515948934</v>
      </c>
      <c r="K223" s="22">
        <v>31546.822929957445</v>
      </c>
      <c r="L223" s="22">
        <v>11194.76087069961</v>
      </c>
      <c r="M223" s="18">
        <v>0</v>
      </c>
      <c r="N223" s="22">
        <v>119.49693843813893</v>
      </c>
      <c r="O223" s="23">
        <v>0</v>
      </c>
      <c r="P223" s="23">
        <v>6624.8328152910635</v>
      </c>
      <c r="Q223" s="22">
        <v>55400.108403681625</v>
      </c>
      <c r="R223" s="22">
        <v>68406.13084131973</v>
      </c>
      <c r="S223" s="22">
        <v>1959.7497903854783</v>
      </c>
      <c r="T223" s="19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20" customFormat="1" ht="12" hidden="1">
      <c r="A224" s="28">
        <v>501407</v>
      </c>
      <c r="B224" s="21">
        <v>1407</v>
      </c>
      <c r="C224" s="21">
        <v>200372</v>
      </c>
      <c r="D224" s="17" t="s">
        <v>19</v>
      </c>
      <c r="E224" s="17" t="s">
        <v>31</v>
      </c>
      <c r="F224" s="17" t="s">
        <v>551</v>
      </c>
      <c r="G224" s="17">
        <v>8</v>
      </c>
      <c r="H224" s="17" t="s">
        <v>552</v>
      </c>
      <c r="I224" s="17" t="s">
        <v>539</v>
      </c>
      <c r="J224" s="22">
        <v>378561.87515948934</v>
      </c>
      <c r="K224" s="22">
        <v>31546.822929957445</v>
      </c>
      <c r="L224" s="22">
        <v>11194.76087069961</v>
      </c>
      <c r="M224" s="18">
        <v>0</v>
      </c>
      <c r="N224" s="22">
        <v>119.49693843813893</v>
      </c>
      <c r="O224" s="22">
        <v>83266.1305755754</v>
      </c>
      <c r="P224" s="23">
        <v>6624.8328152910635</v>
      </c>
      <c r="Q224" s="22">
        <v>55400.108403681625</v>
      </c>
      <c r="R224" s="22">
        <v>68406.13084131973</v>
      </c>
      <c r="S224" s="22">
        <v>1959.7497903854783</v>
      </c>
      <c r="T224" s="19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20" customFormat="1" ht="12" hidden="1">
      <c r="A225" s="28">
        <v>501407</v>
      </c>
      <c r="B225" s="21">
        <v>1407</v>
      </c>
      <c r="C225" s="21">
        <v>200380</v>
      </c>
      <c r="D225" s="17" t="s">
        <v>19</v>
      </c>
      <c r="E225" s="17" t="s">
        <v>31</v>
      </c>
      <c r="F225" s="17" t="s">
        <v>222</v>
      </c>
      <c r="G225" s="17">
        <v>8</v>
      </c>
      <c r="H225" s="17" t="s">
        <v>553</v>
      </c>
      <c r="I225" s="17" t="s">
        <v>539</v>
      </c>
      <c r="J225" s="22">
        <v>378561.87515948934</v>
      </c>
      <c r="K225" s="22">
        <v>31546.822929957445</v>
      </c>
      <c r="L225" s="22">
        <v>11194.76087069961</v>
      </c>
      <c r="M225" s="18">
        <v>0</v>
      </c>
      <c r="N225" s="22">
        <v>119.49693843813893</v>
      </c>
      <c r="O225" s="22">
        <v>83266.1305755754</v>
      </c>
      <c r="P225" s="23">
        <v>6624.8328152910635</v>
      </c>
      <c r="Q225" s="22">
        <v>55400.108403681625</v>
      </c>
      <c r="R225" s="22">
        <v>68406.13084131973</v>
      </c>
      <c r="S225" s="22">
        <v>1959.7497903854783</v>
      </c>
      <c r="T225" s="19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20" customFormat="1" ht="12" hidden="1">
      <c r="A226" s="28">
        <v>501445</v>
      </c>
      <c r="B226" s="21">
        <v>1445</v>
      </c>
      <c r="C226" s="21">
        <v>200381</v>
      </c>
      <c r="D226" s="17" t="s">
        <v>19</v>
      </c>
      <c r="E226" s="17" t="s">
        <v>20</v>
      </c>
      <c r="F226" s="17" t="s">
        <v>388</v>
      </c>
      <c r="G226" s="17">
        <v>8</v>
      </c>
      <c r="H226" s="17" t="s">
        <v>554</v>
      </c>
      <c r="I226" s="17" t="s">
        <v>539</v>
      </c>
      <c r="J226" s="22">
        <v>378561.87515948934</v>
      </c>
      <c r="K226" s="22">
        <v>31546.822929957445</v>
      </c>
      <c r="L226" s="22">
        <v>11194.76087069961</v>
      </c>
      <c r="M226" s="18">
        <v>0</v>
      </c>
      <c r="N226" s="22">
        <v>119.49693843813893</v>
      </c>
      <c r="O226" s="22">
        <v>83266.1305755754</v>
      </c>
      <c r="P226" s="23">
        <v>6624.8328152910635</v>
      </c>
      <c r="Q226" s="22">
        <v>55400.108403681625</v>
      </c>
      <c r="R226" s="22">
        <v>68406.13084131973</v>
      </c>
      <c r="S226" s="22">
        <v>1959.7497903854783</v>
      </c>
      <c r="T226" s="19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20" customFormat="1" ht="12" hidden="1">
      <c r="A227" s="28">
        <v>501445</v>
      </c>
      <c r="B227" s="21">
        <v>1445</v>
      </c>
      <c r="C227" s="21">
        <v>200382</v>
      </c>
      <c r="D227" s="17" t="s">
        <v>19</v>
      </c>
      <c r="E227" s="17" t="s">
        <v>31</v>
      </c>
      <c r="F227" s="17" t="s">
        <v>393</v>
      </c>
      <c r="G227" s="17">
        <v>8</v>
      </c>
      <c r="H227" s="17" t="s">
        <v>555</v>
      </c>
      <c r="I227" s="17" t="s">
        <v>539</v>
      </c>
      <c r="J227" s="22">
        <v>378561.87515948934</v>
      </c>
      <c r="K227" s="22">
        <v>31546.822929957445</v>
      </c>
      <c r="L227" s="22">
        <v>11194.76087069961</v>
      </c>
      <c r="M227" s="18">
        <v>0</v>
      </c>
      <c r="N227" s="22">
        <v>119.49693843813893</v>
      </c>
      <c r="O227" s="22">
        <v>83266.1305755754</v>
      </c>
      <c r="P227" s="23">
        <v>6624.8328152910635</v>
      </c>
      <c r="Q227" s="22">
        <v>55400.108403681625</v>
      </c>
      <c r="R227" s="22">
        <v>68406.13084131973</v>
      </c>
      <c r="S227" s="22">
        <v>1959.7497903854783</v>
      </c>
      <c r="T227" s="19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20" customFormat="1" ht="12" hidden="1">
      <c r="A228" s="21">
        <v>501503</v>
      </c>
      <c r="B228" s="21">
        <v>1503</v>
      </c>
      <c r="C228" s="21">
        <v>200388</v>
      </c>
      <c r="D228" s="17" t="s">
        <v>19</v>
      </c>
      <c r="E228" s="17" t="s">
        <v>20</v>
      </c>
      <c r="F228" s="17" t="s">
        <v>241</v>
      </c>
      <c r="G228" s="17">
        <v>8</v>
      </c>
      <c r="H228" s="17" t="s">
        <v>556</v>
      </c>
      <c r="I228" s="17" t="s">
        <v>524</v>
      </c>
      <c r="J228" s="22">
        <v>378561.87515948934</v>
      </c>
      <c r="K228" s="22">
        <v>31546.822929957445</v>
      </c>
      <c r="L228" s="22">
        <v>11194.76087069961</v>
      </c>
      <c r="M228" s="18">
        <v>0</v>
      </c>
      <c r="N228" s="22">
        <v>119.49693843813893</v>
      </c>
      <c r="O228" s="23">
        <v>0</v>
      </c>
      <c r="P228" s="23">
        <v>6624.8328152910635</v>
      </c>
      <c r="Q228" s="22">
        <v>55400.108403681625</v>
      </c>
      <c r="R228" s="22">
        <v>68406.13084131973</v>
      </c>
      <c r="S228" s="22">
        <v>1959.7497903854783</v>
      </c>
      <c r="T228" s="19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20" customFormat="1" ht="12" hidden="1">
      <c r="A229" s="25">
        <v>501444</v>
      </c>
      <c r="B229" s="21">
        <v>1444</v>
      </c>
      <c r="C229" s="21">
        <v>217</v>
      </c>
      <c r="D229" s="17" t="s">
        <v>19</v>
      </c>
      <c r="E229" s="17" t="s">
        <v>20</v>
      </c>
      <c r="F229" s="17" t="s">
        <v>257</v>
      </c>
      <c r="G229" s="17">
        <v>8</v>
      </c>
      <c r="H229" s="17" t="s">
        <v>557</v>
      </c>
      <c r="I229" s="17" t="s">
        <v>558</v>
      </c>
      <c r="J229" s="22">
        <v>369986.86337341915</v>
      </c>
      <c r="K229" s="22">
        <v>30832.2386144516</v>
      </c>
      <c r="L229" s="22">
        <v>11194.76087069961</v>
      </c>
      <c r="M229" s="18">
        <v>0</v>
      </c>
      <c r="N229" s="22">
        <v>119.49693843813893</v>
      </c>
      <c r="O229" s="23">
        <v>0</v>
      </c>
      <c r="P229" s="23">
        <v>6474.7701090348355</v>
      </c>
      <c r="Q229" s="22">
        <v>55400.108403681625</v>
      </c>
      <c r="R229" s="22">
        <v>66856.62621157685</v>
      </c>
      <c r="S229" s="22">
        <v>1959.7497903854783</v>
      </c>
      <c r="T229" s="19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20" customFormat="1" ht="12" hidden="1">
      <c r="A230" s="21">
        <v>501443</v>
      </c>
      <c r="B230" s="21">
        <v>1443</v>
      </c>
      <c r="C230" s="21">
        <v>23456</v>
      </c>
      <c r="D230" s="17" t="s">
        <v>19</v>
      </c>
      <c r="E230" s="17" t="s">
        <v>20</v>
      </c>
      <c r="F230" s="17" t="s">
        <v>559</v>
      </c>
      <c r="G230" s="17">
        <v>8</v>
      </c>
      <c r="H230" s="17" t="s">
        <v>560</v>
      </c>
      <c r="I230" s="17" t="s">
        <v>558</v>
      </c>
      <c r="J230" s="22">
        <v>369986.86337341915</v>
      </c>
      <c r="K230" s="22">
        <v>30832.2386144516</v>
      </c>
      <c r="L230" s="22">
        <v>11194.76087069961</v>
      </c>
      <c r="M230" s="18">
        <v>0</v>
      </c>
      <c r="N230" s="22">
        <v>119.49693843813893</v>
      </c>
      <c r="O230" s="23">
        <v>0</v>
      </c>
      <c r="P230" s="23">
        <v>6474.7701090348355</v>
      </c>
      <c r="Q230" s="22">
        <v>55400.108403681625</v>
      </c>
      <c r="R230" s="22">
        <v>66856.62621157685</v>
      </c>
      <c r="S230" s="22">
        <v>1959.7497903854783</v>
      </c>
      <c r="T230" s="19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20" customFormat="1" ht="12" hidden="1">
      <c r="A231" s="21">
        <v>501443</v>
      </c>
      <c r="B231" s="21">
        <v>1443</v>
      </c>
      <c r="C231" s="21">
        <v>51541</v>
      </c>
      <c r="D231" s="17" t="s">
        <v>19</v>
      </c>
      <c r="E231" s="17" t="s">
        <v>31</v>
      </c>
      <c r="F231" s="17" t="s">
        <v>561</v>
      </c>
      <c r="G231" s="17">
        <v>8</v>
      </c>
      <c r="H231" s="17" t="s">
        <v>562</v>
      </c>
      <c r="I231" s="17" t="s">
        <v>563</v>
      </c>
      <c r="J231" s="22">
        <v>369986.86337341915</v>
      </c>
      <c r="K231" s="22">
        <v>30832.2386144516</v>
      </c>
      <c r="L231" s="22">
        <v>11194.76087069961</v>
      </c>
      <c r="M231" s="18">
        <v>0</v>
      </c>
      <c r="N231" s="22">
        <v>119.49693843813893</v>
      </c>
      <c r="O231" s="22">
        <v>95597.55075051113</v>
      </c>
      <c r="P231" s="23">
        <v>6474.7701090348355</v>
      </c>
      <c r="Q231" s="22">
        <v>55400.108403681625</v>
      </c>
      <c r="R231" s="22">
        <v>66856.62621157685</v>
      </c>
      <c r="S231" s="22">
        <v>1959.7497903854783</v>
      </c>
      <c r="T231" s="19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20" customFormat="1" ht="12" hidden="1">
      <c r="A232" s="21">
        <v>501304</v>
      </c>
      <c r="B232" s="21">
        <v>1304</v>
      </c>
      <c r="C232" s="21">
        <v>51839</v>
      </c>
      <c r="D232" s="17" t="s">
        <v>19</v>
      </c>
      <c r="E232" s="17" t="s">
        <v>20</v>
      </c>
      <c r="F232" s="17" t="s">
        <v>20</v>
      </c>
      <c r="G232" s="17">
        <v>8</v>
      </c>
      <c r="H232" s="17" t="s">
        <v>449</v>
      </c>
      <c r="I232" s="17" t="s">
        <v>564</v>
      </c>
      <c r="J232" s="22">
        <v>369986.86337341915</v>
      </c>
      <c r="K232" s="22">
        <v>30832.2386144516</v>
      </c>
      <c r="L232" s="22">
        <v>11194.76087069961</v>
      </c>
      <c r="M232" s="18">
        <v>0</v>
      </c>
      <c r="N232" s="22">
        <v>119.49693843813893</v>
      </c>
      <c r="O232" s="23">
        <v>0</v>
      </c>
      <c r="P232" s="23">
        <v>6474.7701090348355</v>
      </c>
      <c r="Q232" s="22">
        <v>55400.108403681625</v>
      </c>
      <c r="R232" s="22">
        <v>66856.62621157685</v>
      </c>
      <c r="S232" s="22">
        <v>1959.7497903854783</v>
      </c>
      <c r="T232" s="19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20" customFormat="1" ht="12" hidden="1">
      <c r="A233" s="21">
        <v>501443</v>
      </c>
      <c r="B233" s="21">
        <v>1443</v>
      </c>
      <c r="C233" s="21">
        <v>84505</v>
      </c>
      <c r="D233" s="17" t="s">
        <v>19</v>
      </c>
      <c r="E233" s="17" t="s">
        <v>31</v>
      </c>
      <c r="F233" s="17" t="s">
        <v>565</v>
      </c>
      <c r="G233" s="17">
        <v>8</v>
      </c>
      <c r="H233" s="17" t="s">
        <v>566</v>
      </c>
      <c r="I233" s="17" t="s">
        <v>563</v>
      </c>
      <c r="J233" s="22">
        <v>369986.86337341915</v>
      </c>
      <c r="K233" s="22">
        <v>30832.2386144516</v>
      </c>
      <c r="L233" s="22">
        <v>11194.76087069961</v>
      </c>
      <c r="M233" s="18">
        <v>0</v>
      </c>
      <c r="N233" s="22">
        <v>119.49693843813893</v>
      </c>
      <c r="O233" s="23">
        <v>0</v>
      </c>
      <c r="P233" s="23">
        <v>6474.7701090348355</v>
      </c>
      <c r="Q233" s="22">
        <v>55400.108403681625</v>
      </c>
      <c r="R233" s="22">
        <v>66856.62621157685</v>
      </c>
      <c r="S233" s="22">
        <v>1959.7497903854783</v>
      </c>
      <c r="T233" s="19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20" customFormat="1" ht="12" hidden="1">
      <c r="A234" s="21">
        <v>501203</v>
      </c>
      <c r="B234" s="21">
        <v>1203</v>
      </c>
      <c r="C234" s="21">
        <v>200394</v>
      </c>
      <c r="D234" s="17" t="s">
        <v>19</v>
      </c>
      <c r="E234" s="17" t="s">
        <v>20</v>
      </c>
      <c r="F234" s="17" t="s">
        <v>222</v>
      </c>
      <c r="G234" s="17">
        <v>8</v>
      </c>
      <c r="H234" s="17" t="s">
        <v>280</v>
      </c>
      <c r="I234" s="17" t="s">
        <v>567</v>
      </c>
      <c r="J234" s="22">
        <v>369986.86337341915</v>
      </c>
      <c r="K234" s="22">
        <v>30832.2386144516</v>
      </c>
      <c r="L234" s="22">
        <v>11194.76087069961</v>
      </c>
      <c r="M234" s="18">
        <v>0</v>
      </c>
      <c r="N234" s="22">
        <v>119.49693843813893</v>
      </c>
      <c r="O234" s="23">
        <v>0</v>
      </c>
      <c r="P234" s="23">
        <v>6474.7701090348355</v>
      </c>
      <c r="Q234" s="22">
        <v>55400.108403681625</v>
      </c>
      <c r="R234" s="22">
        <v>66856.62621157685</v>
      </c>
      <c r="S234" s="22">
        <v>1959.7497903854783</v>
      </c>
      <c r="T234" s="19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20" customFormat="1" ht="12" hidden="1">
      <c r="A235" s="21">
        <v>501203</v>
      </c>
      <c r="B235" s="21">
        <v>1203</v>
      </c>
      <c r="C235" s="21">
        <v>200395</v>
      </c>
      <c r="D235" s="17" t="s">
        <v>19</v>
      </c>
      <c r="E235" s="17" t="s">
        <v>31</v>
      </c>
      <c r="F235" s="17" t="s">
        <v>568</v>
      </c>
      <c r="G235" s="17">
        <v>8</v>
      </c>
      <c r="H235" s="17" t="s">
        <v>239</v>
      </c>
      <c r="I235" s="17" t="s">
        <v>567</v>
      </c>
      <c r="J235" s="22">
        <v>369986.86337341915</v>
      </c>
      <c r="K235" s="22">
        <v>30832.2386144516</v>
      </c>
      <c r="L235" s="22">
        <v>11194.76087069961</v>
      </c>
      <c r="M235" s="18">
        <v>0</v>
      </c>
      <c r="N235" s="22">
        <v>119.49693843813893</v>
      </c>
      <c r="O235" s="23">
        <v>0</v>
      </c>
      <c r="P235" s="23">
        <v>6474.7701090348355</v>
      </c>
      <c r="Q235" s="22">
        <v>55400.108403681625</v>
      </c>
      <c r="R235" s="22">
        <v>66856.62621157685</v>
      </c>
      <c r="S235" s="22">
        <v>1959.7497903854783</v>
      </c>
      <c r="T235" s="19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20" customFormat="1" ht="12" hidden="1">
      <c r="A236" s="21">
        <v>501302</v>
      </c>
      <c r="B236" s="21">
        <v>1302</v>
      </c>
      <c r="C236" s="21">
        <v>200408</v>
      </c>
      <c r="D236" s="17" t="s">
        <v>19</v>
      </c>
      <c r="E236" s="17" t="s">
        <v>20</v>
      </c>
      <c r="F236" s="17" t="s">
        <v>569</v>
      </c>
      <c r="G236" s="17">
        <v>8</v>
      </c>
      <c r="H236" s="17" t="s">
        <v>490</v>
      </c>
      <c r="I236" s="17" t="s">
        <v>186</v>
      </c>
      <c r="J236" s="22">
        <v>369986.86337341915</v>
      </c>
      <c r="K236" s="22">
        <v>30832.2386144516</v>
      </c>
      <c r="L236" s="22">
        <v>11194.76087069961</v>
      </c>
      <c r="M236" s="18">
        <v>0</v>
      </c>
      <c r="N236" s="22">
        <v>119.49693843813893</v>
      </c>
      <c r="O236" s="23">
        <v>0</v>
      </c>
      <c r="P236" s="23">
        <v>6474.7701090348355</v>
      </c>
      <c r="Q236" s="22">
        <v>55400.108403681625</v>
      </c>
      <c r="R236" s="22">
        <v>66856.62621157685</v>
      </c>
      <c r="S236" s="22">
        <v>1959.7497903854783</v>
      </c>
      <c r="T236" s="19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" hidden="1">
      <c r="A237" s="21">
        <v>501443</v>
      </c>
      <c r="B237" s="21">
        <v>1443</v>
      </c>
      <c r="C237" s="21">
        <v>200043</v>
      </c>
      <c r="D237" s="17" t="s">
        <v>19</v>
      </c>
      <c r="E237" s="17" t="s">
        <v>31</v>
      </c>
      <c r="F237" s="17" t="s">
        <v>98</v>
      </c>
      <c r="G237" s="17">
        <v>7</v>
      </c>
      <c r="H237" s="17" t="s">
        <v>570</v>
      </c>
      <c r="I237" s="17" t="s">
        <v>535</v>
      </c>
      <c r="J237" s="22">
        <v>352836.83980127884</v>
      </c>
      <c r="K237" s="22">
        <v>29403.069983439906</v>
      </c>
      <c r="L237" s="22">
        <v>11194.76087069961</v>
      </c>
      <c r="M237" s="18">
        <v>0</v>
      </c>
      <c r="N237" s="22">
        <v>119.49693843813893</v>
      </c>
      <c r="O237" s="23">
        <v>0</v>
      </c>
      <c r="P237" s="23">
        <v>6174.64469652238</v>
      </c>
      <c r="Q237" s="22">
        <v>55400.108403681625</v>
      </c>
      <c r="R237" s="22">
        <v>63757.61695209109</v>
      </c>
      <c r="S237" s="22">
        <v>1959.7497903854783</v>
      </c>
      <c r="T237" s="19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7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20" customFormat="1" ht="12" hidden="1">
      <c r="A238" s="21">
        <v>501443</v>
      </c>
      <c r="B238" s="21">
        <v>1443</v>
      </c>
      <c r="C238" s="21">
        <v>136</v>
      </c>
      <c r="D238" s="17" t="s">
        <v>19</v>
      </c>
      <c r="E238" s="17" t="s">
        <v>20</v>
      </c>
      <c r="F238" s="17" t="s">
        <v>571</v>
      </c>
      <c r="G238" s="17">
        <v>8</v>
      </c>
      <c r="H238" s="17" t="s">
        <v>572</v>
      </c>
      <c r="I238" s="17" t="s">
        <v>558</v>
      </c>
      <c r="J238" s="22">
        <v>352836.83980127884</v>
      </c>
      <c r="K238" s="22">
        <v>29403.069983439906</v>
      </c>
      <c r="L238" s="22">
        <v>11194.76087069961</v>
      </c>
      <c r="M238" s="18">
        <v>0</v>
      </c>
      <c r="N238" s="22">
        <v>119.49693843813893</v>
      </c>
      <c r="O238" s="23">
        <v>0</v>
      </c>
      <c r="P238" s="23">
        <v>6174.64469652238</v>
      </c>
      <c r="Q238" s="22">
        <v>55400.108403681625</v>
      </c>
      <c r="R238" s="22">
        <v>63757.61695209109</v>
      </c>
      <c r="S238" s="22">
        <v>1959.7497903854783</v>
      </c>
      <c r="T238" s="19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20" customFormat="1" ht="12" hidden="1">
      <c r="A239" s="21">
        <v>501443</v>
      </c>
      <c r="B239" s="21">
        <v>1443</v>
      </c>
      <c r="C239" s="21">
        <v>1973</v>
      </c>
      <c r="D239" s="17" t="s">
        <v>61</v>
      </c>
      <c r="E239" s="17" t="s">
        <v>20</v>
      </c>
      <c r="F239" s="17" t="s">
        <v>573</v>
      </c>
      <c r="G239" s="17">
        <v>8</v>
      </c>
      <c r="H239" s="17" t="s">
        <v>574</v>
      </c>
      <c r="I239" s="17" t="s">
        <v>558</v>
      </c>
      <c r="J239" s="22">
        <v>352836.83980127884</v>
      </c>
      <c r="K239" s="22">
        <v>29403.069983439906</v>
      </c>
      <c r="L239" s="22">
        <v>11194.76087069961</v>
      </c>
      <c r="M239" s="18">
        <v>0</v>
      </c>
      <c r="N239" s="22">
        <v>119.49693843813893</v>
      </c>
      <c r="O239" s="23">
        <v>0</v>
      </c>
      <c r="P239" s="23">
        <v>6174.64469652238</v>
      </c>
      <c r="Q239" s="22">
        <v>55400.108403681625</v>
      </c>
      <c r="R239" s="22">
        <v>63757.61695209109</v>
      </c>
      <c r="S239" s="22">
        <v>1959.7497903854783</v>
      </c>
      <c r="T239" s="19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20" customFormat="1" ht="12" hidden="1">
      <c r="A240" s="21">
        <v>501443</v>
      </c>
      <c r="B240" s="21">
        <v>1443</v>
      </c>
      <c r="C240" s="21">
        <v>4187</v>
      </c>
      <c r="D240" s="17" t="s">
        <v>61</v>
      </c>
      <c r="E240" s="17" t="s">
        <v>20</v>
      </c>
      <c r="F240" s="17" t="s">
        <v>95</v>
      </c>
      <c r="G240" s="17">
        <v>8</v>
      </c>
      <c r="H240" s="17" t="s">
        <v>575</v>
      </c>
      <c r="I240" s="17" t="s">
        <v>558</v>
      </c>
      <c r="J240" s="22">
        <v>352836.83980127884</v>
      </c>
      <c r="K240" s="22">
        <v>29403.069983439906</v>
      </c>
      <c r="L240" s="22">
        <v>11194.76087069961</v>
      </c>
      <c r="M240" s="18">
        <v>0</v>
      </c>
      <c r="N240" s="22">
        <v>119.49693843813893</v>
      </c>
      <c r="O240" s="23">
        <v>0</v>
      </c>
      <c r="P240" s="23">
        <v>6174.64469652238</v>
      </c>
      <c r="Q240" s="22">
        <v>55400.108403681625</v>
      </c>
      <c r="R240" s="22">
        <v>63757.61695209109</v>
      </c>
      <c r="S240" s="22">
        <v>1959.7497903854783</v>
      </c>
      <c r="T240" s="19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20" customFormat="1" ht="12" hidden="1">
      <c r="A241" s="21">
        <v>501443</v>
      </c>
      <c r="B241" s="21">
        <v>1443</v>
      </c>
      <c r="C241" s="21">
        <v>7870</v>
      </c>
      <c r="D241" s="17" t="s">
        <v>61</v>
      </c>
      <c r="E241" s="17" t="s">
        <v>20</v>
      </c>
      <c r="F241" s="17" t="s">
        <v>576</v>
      </c>
      <c r="G241" s="17">
        <v>8</v>
      </c>
      <c r="H241" s="17" t="s">
        <v>538</v>
      </c>
      <c r="I241" s="17" t="s">
        <v>558</v>
      </c>
      <c r="J241" s="22">
        <v>352836.83980127884</v>
      </c>
      <c r="K241" s="22">
        <v>29403.069983439906</v>
      </c>
      <c r="L241" s="22">
        <v>11194.76087069961</v>
      </c>
      <c r="M241" s="18">
        <v>0</v>
      </c>
      <c r="N241" s="22">
        <v>119.49693843813893</v>
      </c>
      <c r="O241" s="23">
        <v>0</v>
      </c>
      <c r="P241" s="23">
        <v>6174.64469652238</v>
      </c>
      <c r="Q241" s="22">
        <v>55400.108403681625</v>
      </c>
      <c r="R241" s="22">
        <v>63757.61695209109</v>
      </c>
      <c r="S241" s="22">
        <v>1959.7497903854783</v>
      </c>
      <c r="T241" s="19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20" customFormat="1" ht="12" hidden="1">
      <c r="A242" s="21">
        <v>501443</v>
      </c>
      <c r="B242" s="21">
        <v>1443</v>
      </c>
      <c r="C242" s="21">
        <v>8756</v>
      </c>
      <c r="D242" s="17" t="s">
        <v>61</v>
      </c>
      <c r="E242" s="17" t="s">
        <v>20</v>
      </c>
      <c r="F242" s="17" t="s">
        <v>577</v>
      </c>
      <c r="G242" s="17">
        <v>8</v>
      </c>
      <c r="H242" s="17" t="s">
        <v>578</v>
      </c>
      <c r="I242" s="17" t="s">
        <v>558</v>
      </c>
      <c r="J242" s="22">
        <v>352836.83980127884</v>
      </c>
      <c r="K242" s="22">
        <v>29403.069983439906</v>
      </c>
      <c r="L242" s="22">
        <v>11194.76087069961</v>
      </c>
      <c r="M242" s="18">
        <v>0</v>
      </c>
      <c r="N242" s="22">
        <v>119.49693843813893</v>
      </c>
      <c r="O242" s="23">
        <v>0</v>
      </c>
      <c r="P242" s="23">
        <v>6174.64469652238</v>
      </c>
      <c r="Q242" s="22">
        <v>55400.108403681625</v>
      </c>
      <c r="R242" s="22">
        <v>63757.61695209109</v>
      </c>
      <c r="S242" s="22">
        <v>1959.7497903854783</v>
      </c>
      <c r="T242" s="19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20" customFormat="1" ht="12" hidden="1">
      <c r="A243" s="21">
        <v>501443</v>
      </c>
      <c r="B243" s="21">
        <v>1443</v>
      </c>
      <c r="C243" s="21">
        <v>16405</v>
      </c>
      <c r="D243" s="17" t="s">
        <v>61</v>
      </c>
      <c r="E243" s="17" t="s">
        <v>20</v>
      </c>
      <c r="F243" s="17" t="s">
        <v>404</v>
      </c>
      <c r="G243" s="17">
        <v>8</v>
      </c>
      <c r="H243" s="17" t="s">
        <v>520</v>
      </c>
      <c r="I243" s="17" t="s">
        <v>558</v>
      </c>
      <c r="J243" s="22">
        <v>352836.83980127884</v>
      </c>
      <c r="K243" s="22">
        <v>29403.069983439906</v>
      </c>
      <c r="L243" s="22">
        <v>11194.76087069961</v>
      </c>
      <c r="M243" s="18">
        <v>0</v>
      </c>
      <c r="N243" s="22">
        <v>119.49693843813893</v>
      </c>
      <c r="O243" s="23">
        <v>0</v>
      </c>
      <c r="P243" s="23">
        <v>6174.64469652238</v>
      </c>
      <c r="Q243" s="22">
        <v>55400.108403681625</v>
      </c>
      <c r="R243" s="22">
        <v>63757.61695209109</v>
      </c>
      <c r="S243" s="22">
        <v>1959.7497903854783</v>
      </c>
      <c r="T243" s="19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20" customFormat="1" ht="12" hidden="1">
      <c r="A244" s="21">
        <v>501443</v>
      </c>
      <c r="B244" s="21">
        <v>1443</v>
      </c>
      <c r="C244" s="21">
        <v>23401</v>
      </c>
      <c r="D244" s="17" t="s">
        <v>19</v>
      </c>
      <c r="E244" s="17" t="s">
        <v>20</v>
      </c>
      <c r="F244" s="17" t="s">
        <v>579</v>
      </c>
      <c r="G244" s="17">
        <v>8</v>
      </c>
      <c r="H244" s="17" t="s">
        <v>580</v>
      </c>
      <c r="I244" s="17" t="s">
        <v>558</v>
      </c>
      <c r="J244" s="22">
        <v>352836.83980127884</v>
      </c>
      <c r="K244" s="22">
        <v>29403.069983439906</v>
      </c>
      <c r="L244" s="22">
        <v>11194.76087069961</v>
      </c>
      <c r="M244" s="18">
        <v>0</v>
      </c>
      <c r="N244" s="22">
        <v>119.49693843813893</v>
      </c>
      <c r="O244" s="23">
        <v>0</v>
      </c>
      <c r="P244" s="23">
        <v>6174.64469652238</v>
      </c>
      <c r="Q244" s="22">
        <v>55400.108403681625</v>
      </c>
      <c r="R244" s="22">
        <v>63757.61695209109</v>
      </c>
      <c r="S244" s="22">
        <v>1959.7497903854783</v>
      </c>
      <c r="T244" s="19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20" customFormat="1" ht="12" hidden="1">
      <c r="A245" s="21">
        <v>501443</v>
      </c>
      <c r="B245" s="21">
        <v>1443</v>
      </c>
      <c r="C245" s="21">
        <v>25894</v>
      </c>
      <c r="D245" s="17" t="s">
        <v>61</v>
      </c>
      <c r="E245" s="17" t="s">
        <v>20</v>
      </c>
      <c r="F245" s="17" t="s">
        <v>383</v>
      </c>
      <c r="G245" s="17">
        <v>8</v>
      </c>
      <c r="H245" s="17" t="s">
        <v>581</v>
      </c>
      <c r="I245" s="17" t="s">
        <v>535</v>
      </c>
      <c r="J245" s="22">
        <v>352836.83980127884</v>
      </c>
      <c r="K245" s="22">
        <v>29403.069983439906</v>
      </c>
      <c r="L245" s="22">
        <v>11194.76087069961</v>
      </c>
      <c r="M245" s="18">
        <v>0</v>
      </c>
      <c r="N245" s="22">
        <v>119.49693843813893</v>
      </c>
      <c r="O245" s="23">
        <v>0</v>
      </c>
      <c r="P245" s="23">
        <v>6174.64469652238</v>
      </c>
      <c r="Q245" s="22">
        <v>55400.108403681625</v>
      </c>
      <c r="R245" s="22">
        <v>63757.61695209109</v>
      </c>
      <c r="S245" s="22">
        <v>1959.7497903854783</v>
      </c>
      <c r="T245" s="19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20" customFormat="1" ht="12" hidden="1">
      <c r="A246" s="21">
        <v>501445</v>
      </c>
      <c r="B246" s="21">
        <v>1445</v>
      </c>
      <c r="C246" s="21">
        <v>25917</v>
      </c>
      <c r="D246" s="17" t="s">
        <v>19</v>
      </c>
      <c r="E246" s="17" t="s">
        <v>20</v>
      </c>
      <c r="F246" s="17" t="s">
        <v>346</v>
      </c>
      <c r="G246" s="17">
        <v>8</v>
      </c>
      <c r="H246" s="17" t="s">
        <v>582</v>
      </c>
      <c r="I246" s="17" t="s">
        <v>558</v>
      </c>
      <c r="J246" s="22">
        <v>352836.83980127884</v>
      </c>
      <c r="K246" s="22">
        <v>29403.069983439906</v>
      </c>
      <c r="L246" s="22">
        <v>11194.76087069961</v>
      </c>
      <c r="M246" s="18">
        <v>0</v>
      </c>
      <c r="N246" s="22">
        <v>119.49693843813893</v>
      </c>
      <c r="O246" s="23">
        <v>0</v>
      </c>
      <c r="P246" s="23">
        <v>6174.64469652238</v>
      </c>
      <c r="Q246" s="22">
        <v>55400.108403681625</v>
      </c>
      <c r="R246" s="22">
        <v>63757.61695209109</v>
      </c>
      <c r="S246" s="22">
        <v>1959.7497903854783</v>
      </c>
      <c r="T246" s="19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" hidden="1">
      <c r="A247" s="21">
        <v>501406</v>
      </c>
      <c r="B247" s="21">
        <v>1406</v>
      </c>
      <c r="C247" s="21">
        <v>31260</v>
      </c>
      <c r="D247" s="17" t="s">
        <v>19</v>
      </c>
      <c r="E247" s="17" t="s">
        <v>20</v>
      </c>
      <c r="F247" s="17" t="s">
        <v>583</v>
      </c>
      <c r="G247" s="17">
        <v>8</v>
      </c>
      <c r="H247" s="17" t="s">
        <v>584</v>
      </c>
      <c r="I247" s="17" t="s">
        <v>585</v>
      </c>
      <c r="J247" s="22">
        <v>352836.83980127884</v>
      </c>
      <c r="K247" s="22">
        <v>29403.069983439906</v>
      </c>
      <c r="L247" s="22">
        <v>11194.76087069961</v>
      </c>
      <c r="M247" s="18">
        <v>0</v>
      </c>
      <c r="N247" s="22">
        <v>119.49693843813893</v>
      </c>
      <c r="O247" s="23">
        <v>0</v>
      </c>
      <c r="P247" s="23">
        <v>6174.64469652238</v>
      </c>
      <c r="Q247" s="22">
        <v>55400.108403681625</v>
      </c>
      <c r="R247" s="22">
        <v>63757.61695209109</v>
      </c>
      <c r="S247" s="22">
        <v>1959.7497903854783</v>
      </c>
      <c r="T247" s="19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7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20" customFormat="1" ht="12" hidden="1">
      <c r="A248" s="21">
        <v>501444</v>
      </c>
      <c r="B248" s="21">
        <v>1444</v>
      </c>
      <c r="C248" s="21">
        <v>34416</v>
      </c>
      <c r="D248" s="17" t="s">
        <v>19</v>
      </c>
      <c r="E248" s="17" t="s">
        <v>20</v>
      </c>
      <c r="F248" s="17" t="s">
        <v>346</v>
      </c>
      <c r="G248" s="17">
        <v>8</v>
      </c>
      <c r="H248" s="17" t="s">
        <v>586</v>
      </c>
      <c r="I248" s="17" t="s">
        <v>558</v>
      </c>
      <c r="J248" s="22">
        <v>352836.83980127884</v>
      </c>
      <c r="K248" s="22">
        <v>29403.069983439906</v>
      </c>
      <c r="L248" s="22">
        <v>11194.76087069961</v>
      </c>
      <c r="M248" s="18">
        <v>0</v>
      </c>
      <c r="N248" s="22">
        <v>119.49693843813893</v>
      </c>
      <c r="O248" s="23">
        <v>0</v>
      </c>
      <c r="P248" s="23">
        <v>6174.64469652238</v>
      </c>
      <c r="Q248" s="22">
        <v>55400.108403681625</v>
      </c>
      <c r="R248" s="22">
        <v>63757.61695209109</v>
      </c>
      <c r="S248" s="22">
        <v>1959.7497903854783</v>
      </c>
      <c r="T248" s="19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20" customFormat="1" ht="12" hidden="1">
      <c r="A249" s="21">
        <v>501406</v>
      </c>
      <c r="B249" s="21">
        <v>1406</v>
      </c>
      <c r="C249" s="21">
        <v>36197</v>
      </c>
      <c r="D249" s="17" t="s">
        <v>19</v>
      </c>
      <c r="E249" s="17" t="s">
        <v>31</v>
      </c>
      <c r="F249" s="17" t="s">
        <v>494</v>
      </c>
      <c r="G249" s="17">
        <v>8</v>
      </c>
      <c r="H249" s="17" t="s">
        <v>587</v>
      </c>
      <c r="I249" s="17" t="s">
        <v>558</v>
      </c>
      <c r="J249" s="22">
        <v>352836.83980127884</v>
      </c>
      <c r="K249" s="22">
        <v>29403.069983439906</v>
      </c>
      <c r="L249" s="22">
        <v>11194.76087069961</v>
      </c>
      <c r="M249" s="18">
        <v>0</v>
      </c>
      <c r="N249" s="22">
        <v>119.49693843813893</v>
      </c>
      <c r="O249" s="23">
        <v>0</v>
      </c>
      <c r="P249" s="23">
        <v>6174.64469652238</v>
      </c>
      <c r="Q249" s="22">
        <v>55400.108403681625</v>
      </c>
      <c r="R249" s="22">
        <v>63757.61695209109</v>
      </c>
      <c r="S249" s="22">
        <v>1959.7497903854783</v>
      </c>
      <c r="T249" s="19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" hidden="1">
      <c r="A250" s="21">
        <v>501445</v>
      </c>
      <c r="B250" s="21">
        <v>1445</v>
      </c>
      <c r="C250" s="21">
        <v>41140</v>
      </c>
      <c r="D250" s="17" t="s">
        <v>19</v>
      </c>
      <c r="E250" s="17" t="s">
        <v>20</v>
      </c>
      <c r="F250" s="17" t="s">
        <v>588</v>
      </c>
      <c r="G250" s="17">
        <v>8</v>
      </c>
      <c r="H250" s="17" t="s">
        <v>223</v>
      </c>
      <c r="I250" s="17" t="s">
        <v>535</v>
      </c>
      <c r="J250" s="22">
        <v>352836.83980127884</v>
      </c>
      <c r="K250" s="22">
        <v>29403.069983439906</v>
      </c>
      <c r="L250" s="22">
        <v>11194.76087069961</v>
      </c>
      <c r="M250" s="18">
        <v>0</v>
      </c>
      <c r="N250" s="22">
        <v>119.49693843813893</v>
      </c>
      <c r="O250" s="23">
        <v>0</v>
      </c>
      <c r="P250" s="23">
        <v>6174.64469652238</v>
      </c>
      <c r="Q250" s="22">
        <v>55400.108403681625</v>
      </c>
      <c r="R250" s="22">
        <v>63757.61695209109</v>
      </c>
      <c r="S250" s="22">
        <v>1959.7497903854783</v>
      </c>
      <c r="T250" s="19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7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20" customFormat="1" ht="12" hidden="1">
      <c r="A251" s="21">
        <v>501443</v>
      </c>
      <c r="B251" s="21">
        <v>1443</v>
      </c>
      <c r="C251" s="21">
        <v>46624</v>
      </c>
      <c r="D251" s="17" t="s">
        <v>19</v>
      </c>
      <c r="E251" s="17" t="s">
        <v>20</v>
      </c>
      <c r="F251" s="17" t="s">
        <v>20</v>
      </c>
      <c r="G251" s="17">
        <v>8</v>
      </c>
      <c r="H251" s="17" t="s">
        <v>589</v>
      </c>
      <c r="I251" s="17" t="s">
        <v>535</v>
      </c>
      <c r="J251" s="22">
        <v>352836.83980127884</v>
      </c>
      <c r="K251" s="22">
        <v>29403.069983439906</v>
      </c>
      <c r="L251" s="22">
        <v>11194.76087069961</v>
      </c>
      <c r="M251" s="18">
        <v>0</v>
      </c>
      <c r="N251" s="22">
        <v>119.49693843813893</v>
      </c>
      <c r="O251" s="23">
        <v>0</v>
      </c>
      <c r="P251" s="23">
        <v>6174.64469652238</v>
      </c>
      <c r="Q251" s="22">
        <v>55400.108403681625</v>
      </c>
      <c r="R251" s="22">
        <v>63757.61695209109</v>
      </c>
      <c r="S251" s="22">
        <v>1959.7497903854783</v>
      </c>
      <c r="T251" s="19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20" customFormat="1" ht="12" hidden="1">
      <c r="A252" s="21">
        <v>501203</v>
      </c>
      <c r="B252" s="21">
        <v>1203</v>
      </c>
      <c r="C252" s="21">
        <v>59983</v>
      </c>
      <c r="D252" s="17" t="s">
        <v>19</v>
      </c>
      <c r="E252" s="17" t="s">
        <v>31</v>
      </c>
      <c r="F252" s="17" t="s">
        <v>590</v>
      </c>
      <c r="G252" s="17">
        <v>8</v>
      </c>
      <c r="H252" s="17" t="s">
        <v>591</v>
      </c>
      <c r="I252" s="17" t="s">
        <v>567</v>
      </c>
      <c r="J252" s="22">
        <v>352836.83980127884</v>
      </c>
      <c r="K252" s="22">
        <v>29403.069983439906</v>
      </c>
      <c r="L252" s="22">
        <v>11194.76087069961</v>
      </c>
      <c r="M252" s="18">
        <v>0</v>
      </c>
      <c r="N252" s="22">
        <v>119.49693843813893</v>
      </c>
      <c r="O252" s="23">
        <v>0</v>
      </c>
      <c r="P252" s="23">
        <v>6174.64469652238</v>
      </c>
      <c r="Q252" s="22">
        <v>55400.108403681625</v>
      </c>
      <c r="R252" s="22">
        <v>63757.61695209109</v>
      </c>
      <c r="S252" s="22">
        <v>1959.7497903854783</v>
      </c>
      <c r="T252" s="19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20" customFormat="1" ht="12" hidden="1">
      <c r="A253" s="21">
        <v>501443</v>
      </c>
      <c r="B253" s="21">
        <v>1443</v>
      </c>
      <c r="C253" s="21">
        <v>83551</v>
      </c>
      <c r="D253" s="17" t="s">
        <v>19</v>
      </c>
      <c r="E253" s="17" t="s">
        <v>20</v>
      </c>
      <c r="F253" s="17" t="s">
        <v>540</v>
      </c>
      <c r="G253" s="17">
        <v>8</v>
      </c>
      <c r="H253" s="17" t="s">
        <v>592</v>
      </c>
      <c r="I253" s="17" t="s">
        <v>558</v>
      </c>
      <c r="J253" s="22">
        <v>352836.83980127884</v>
      </c>
      <c r="K253" s="22">
        <v>29403.069983439906</v>
      </c>
      <c r="L253" s="22">
        <v>11194.76087069961</v>
      </c>
      <c r="M253" s="18">
        <v>0</v>
      </c>
      <c r="N253" s="22">
        <v>119.49693843813893</v>
      </c>
      <c r="O253" s="23">
        <v>0</v>
      </c>
      <c r="P253" s="23">
        <v>6174.64469652238</v>
      </c>
      <c r="Q253" s="22">
        <v>55400.108403681625</v>
      </c>
      <c r="R253" s="22">
        <v>63757.61695209109</v>
      </c>
      <c r="S253" s="22">
        <v>1959.7497903854783</v>
      </c>
      <c r="T253" s="19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20" customFormat="1" ht="12" hidden="1">
      <c r="A254" s="21">
        <v>501443</v>
      </c>
      <c r="B254" s="21">
        <v>1443</v>
      </c>
      <c r="C254" s="21">
        <v>83580</v>
      </c>
      <c r="D254" s="17" t="s">
        <v>19</v>
      </c>
      <c r="E254" s="17" t="s">
        <v>20</v>
      </c>
      <c r="F254" s="17" t="s">
        <v>257</v>
      </c>
      <c r="G254" s="17">
        <v>8</v>
      </c>
      <c r="H254" s="17" t="s">
        <v>134</v>
      </c>
      <c r="I254" s="17" t="s">
        <v>558</v>
      </c>
      <c r="J254" s="22">
        <v>352836.83980127884</v>
      </c>
      <c r="K254" s="22">
        <v>29403.069983439906</v>
      </c>
      <c r="L254" s="22">
        <v>11194.76087069961</v>
      </c>
      <c r="M254" s="18">
        <v>0</v>
      </c>
      <c r="N254" s="22">
        <v>119.49693843813893</v>
      </c>
      <c r="O254" s="23">
        <v>0</v>
      </c>
      <c r="P254" s="23">
        <v>6174.64469652238</v>
      </c>
      <c r="Q254" s="22">
        <v>55400.108403681625</v>
      </c>
      <c r="R254" s="22">
        <v>63757.61695209109</v>
      </c>
      <c r="S254" s="22">
        <v>1959.7497903854783</v>
      </c>
      <c r="T254" s="19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20" customFormat="1" ht="12" hidden="1">
      <c r="A255" s="25">
        <v>501444</v>
      </c>
      <c r="B255" s="25">
        <v>1444</v>
      </c>
      <c r="C255" s="25">
        <v>83603</v>
      </c>
      <c r="D255" s="17" t="s">
        <v>19</v>
      </c>
      <c r="E255" s="17" t="s">
        <v>20</v>
      </c>
      <c r="F255" s="17" t="s">
        <v>101</v>
      </c>
      <c r="G255" s="17">
        <v>8</v>
      </c>
      <c r="H255" s="17" t="s">
        <v>83</v>
      </c>
      <c r="I255" s="17" t="s">
        <v>558</v>
      </c>
      <c r="J255" s="18">
        <v>352836.83980127884</v>
      </c>
      <c r="K255" s="23">
        <v>29403.069983439906</v>
      </c>
      <c r="L255" s="22">
        <v>11194.76087069961</v>
      </c>
      <c r="M255" s="18">
        <v>5532.2656684323565</v>
      </c>
      <c r="N255" s="23">
        <v>119.49693843813893</v>
      </c>
      <c r="O255" s="23">
        <v>0</v>
      </c>
      <c r="P255" s="23">
        <v>6174.64469652238</v>
      </c>
      <c r="Q255" s="22">
        <v>55400.108403681625</v>
      </c>
      <c r="R255" s="23">
        <v>63757.61695209109</v>
      </c>
      <c r="S255" s="23">
        <v>1959.7497903854783</v>
      </c>
      <c r="T255" s="19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" hidden="1">
      <c r="A256" s="21">
        <v>501443</v>
      </c>
      <c r="B256" s="21">
        <v>1443</v>
      </c>
      <c r="C256" s="21">
        <v>83784</v>
      </c>
      <c r="D256" s="17" t="s">
        <v>19</v>
      </c>
      <c r="E256" s="17" t="s">
        <v>20</v>
      </c>
      <c r="F256" s="17" t="s">
        <v>593</v>
      </c>
      <c r="G256" s="17">
        <v>8</v>
      </c>
      <c r="H256" s="17" t="s">
        <v>594</v>
      </c>
      <c r="I256" s="17" t="s">
        <v>585</v>
      </c>
      <c r="J256" s="22">
        <v>352836.83980127884</v>
      </c>
      <c r="K256" s="22">
        <v>29403.069983439906</v>
      </c>
      <c r="L256" s="22">
        <v>11194.76087069961</v>
      </c>
      <c r="M256" s="18">
        <v>0</v>
      </c>
      <c r="N256" s="22">
        <v>119.49693843813893</v>
      </c>
      <c r="O256" s="23">
        <v>0</v>
      </c>
      <c r="P256" s="23">
        <v>6174.64469652238</v>
      </c>
      <c r="Q256" s="22">
        <v>55400.108403681625</v>
      </c>
      <c r="R256" s="22">
        <v>63757.61695209109</v>
      </c>
      <c r="S256" s="22">
        <v>1959.7497903854783</v>
      </c>
      <c r="T256" s="19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7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" hidden="1">
      <c r="A257" s="21">
        <v>501443</v>
      </c>
      <c r="B257" s="21">
        <v>1443</v>
      </c>
      <c r="C257" s="21">
        <v>84482</v>
      </c>
      <c r="D257" s="17" t="s">
        <v>19</v>
      </c>
      <c r="E257" s="17" t="s">
        <v>20</v>
      </c>
      <c r="F257" s="17" t="s">
        <v>222</v>
      </c>
      <c r="G257" s="17">
        <v>8</v>
      </c>
      <c r="H257" s="17" t="s">
        <v>595</v>
      </c>
      <c r="I257" s="17" t="s">
        <v>585</v>
      </c>
      <c r="J257" s="22">
        <v>352836.83980127884</v>
      </c>
      <c r="K257" s="22">
        <v>29403.069983439906</v>
      </c>
      <c r="L257" s="22">
        <v>11194.76087069961</v>
      </c>
      <c r="M257" s="18">
        <v>0</v>
      </c>
      <c r="N257" s="22">
        <v>119.49693843813893</v>
      </c>
      <c r="O257" s="23">
        <v>0</v>
      </c>
      <c r="P257" s="23">
        <v>6174.64469652238</v>
      </c>
      <c r="Q257" s="22">
        <v>55400.108403681625</v>
      </c>
      <c r="R257" s="22">
        <v>63757.61695209109</v>
      </c>
      <c r="S257" s="22">
        <v>1959.7497903854783</v>
      </c>
      <c r="T257" s="19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7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20" customFormat="1" ht="12" hidden="1">
      <c r="A258" s="21">
        <v>501443</v>
      </c>
      <c r="B258" s="21">
        <v>1443</v>
      </c>
      <c r="C258" s="21">
        <v>84495</v>
      </c>
      <c r="D258" s="17" t="s">
        <v>19</v>
      </c>
      <c r="E258" s="17" t="s">
        <v>31</v>
      </c>
      <c r="F258" s="17" t="s">
        <v>25</v>
      </c>
      <c r="G258" s="17">
        <v>8</v>
      </c>
      <c r="H258" s="17" t="s">
        <v>596</v>
      </c>
      <c r="I258" s="17" t="s">
        <v>535</v>
      </c>
      <c r="J258" s="22">
        <v>352836.83980127884</v>
      </c>
      <c r="K258" s="22">
        <v>29403.069983439906</v>
      </c>
      <c r="L258" s="22">
        <v>11194.76087069961</v>
      </c>
      <c r="M258" s="18">
        <v>0</v>
      </c>
      <c r="N258" s="22">
        <v>119.49693843813893</v>
      </c>
      <c r="O258" s="23">
        <v>0</v>
      </c>
      <c r="P258" s="23">
        <v>6174.64469652238</v>
      </c>
      <c r="Q258" s="22">
        <v>55400.108403681625</v>
      </c>
      <c r="R258" s="22">
        <v>63757.61695209109</v>
      </c>
      <c r="S258" s="22">
        <v>1959.7497903854783</v>
      </c>
      <c r="T258" s="19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20" customFormat="1" ht="12" hidden="1">
      <c r="A259" s="21">
        <v>501406</v>
      </c>
      <c r="B259" s="21">
        <v>1406</v>
      </c>
      <c r="C259" s="21">
        <v>84534</v>
      </c>
      <c r="D259" s="17" t="s">
        <v>19</v>
      </c>
      <c r="E259" s="17" t="s">
        <v>31</v>
      </c>
      <c r="F259" s="17" t="s">
        <v>597</v>
      </c>
      <c r="G259" s="17">
        <v>8</v>
      </c>
      <c r="H259" s="17" t="s">
        <v>598</v>
      </c>
      <c r="I259" s="17" t="s">
        <v>535</v>
      </c>
      <c r="J259" s="22">
        <v>352836.83980127884</v>
      </c>
      <c r="K259" s="22">
        <v>29403.069983439906</v>
      </c>
      <c r="L259" s="22">
        <v>11194.76087069961</v>
      </c>
      <c r="M259" s="18">
        <v>0</v>
      </c>
      <c r="N259" s="22">
        <v>119.49693843813893</v>
      </c>
      <c r="O259" s="23">
        <v>0</v>
      </c>
      <c r="P259" s="23">
        <v>6174.64469652238</v>
      </c>
      <c r="Q259" s="22">
        <v>55400.108403681625</v>
      </c>
      <c r="R259" s="22">
        <v>63757.61695209109</v>
      </c>
      <c r="S259" s="22">
        <v>1959.7497903854783</v>
      </c>
      <c r="T259" s="19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20" customFormat="1" ht="12" hidden="1">
      <c r="A260" s="21">
        <v>501443</v>
      </c>
      <c r="B260" s="21">
        <v>1443</v>
      </c>
      <c r="C260" s="21">
        <v>97479</v>
      </c>
      <c r="D260" s="17" t="s">
        <v>19</v>
      </c>
      <c r="E260" s="17" t="s">
        <v>20</v>
      </c>
      <c r="F260" s="17" t="s">
        <v>599</v>
      </c>
      <c r="G260" s="17">
        <v>8</v>
      </c>
      <c r="H260" s="17" t="s">
        <v>600</v>
      </c>
      <c r="I260" s="17" t="s">
        <v>535</v>
      </c>
      <c r="J260" s="22">
        <v>352836.83980127884</v>
      </c>
      <c r="K260" s="22">
        <v>29403.069983439906</v>
      </c>
      <c r="L260" s="22">
        <v>11194.76087069961</v>
      </c>
      <c r="M260" s="18">
        <v>0</v>
      </c>
      <c r="N260" s="22">
        <v>119.49693843813893</v>
      </c>
      <c r="O260" s="23">
        <v>0</v>
      </c>
      <c r="P260" s="23">
        <v>6174.64469652238</v>
      </c>
      <c r="Q260" s="22">
        <v>55400.108403681625</v>
      </c>
      <c r="R260" s="22">
        <v>63757.61695209109</v>
      </c>
      <c r="S260" s="22">
        <v>1959.7497903854783</v>
      </c>
      <c r="T260" s="19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" hidden="1">
      <c r="A261" s="21">
        <v>501203</v>
      </c>
      <c r="B261" s="21">
        <v>1203</v>
      </c>
      <c r="C261" s="21">
        <v>200059</v>
      </c>
      <c r="D261" s="17" t="s">
        <v>19</v>
      </c>
      <c r="E261" s="17" t="s">
        <v>31</v>
      </c>
      <c r="F261" s="17" t="s">
        <v>292</v>
      </c>
      <c r="G261" s="17">
        <v>8</v>
      </c>
      <c r="H261" s="17" t="s">
        <v>601</v>
      </c>
      <c r="I261" s="17" t="s">
        <v>602</v>
      </c>
      <c r="J261" s="22">
        <v>352836.83980127884</v>
      </c>
      <c r="K261" s="22">
        <v>29403.069983439906</v>
      </c>
      <c r="L261" s="22">
        <v>11194.76087069961</v>
      </c>
      <c r="M261" s="18">
        <v>0</v>
      </c>
      <c r="N261" s="22">
        <v>119.49693843813893</v>
      </c>
      <c r="O261" s="23">
        <v>0</v>
      </c>
      <c r="P261" s="23">
        <v>6174.64469652238</v>
      </c>
      <c r="Q261" s="22">
        <v>55400.108403681625</v>
      </c>
      <c r="R261" s="22">
        <v>63757.61695209109</v>
      </c>
      <c r="S261" s="22">
        <v>1959.7497903854783</v>
      </c>
      <c r="T261" s="19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7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20" customFormat="1" ht="12" hidden="1">
      <c r="A262" s="21">
        <v>501445</v>
      </c>
      <c r="B262" s="21">
        <v>1445</v>
      </c>
      <c r="C262" s="21">
        <v>200208</v>
      </c>
      <c r="D262" s="17" t="s">
        <v>19</v>
      </c>
      <c r="E262" s="17" t="s">
        <v>31</v>
      </c>
      <c r="F262" s="17" t="s">
        <v>20</v>
      </c>
      <c r="G262" s="17">
        <v>8</v>
      </c>
      <c r="H262" s="17" t="s">
        <v>603</v>
      </c>
      <c r="I262" s="17" t="s">
        <v>604</v>
      </c>
      <c r="J262" s="22">
        <v>352836.83980127884</v>
      </c>
      <c r="K262" s="22">
        <v>29403.069983439906</v>
      </c>
      <c r="L262" s="22">
        <v>11194.76087069961</v>
      </c>
      <c r="M262" s="18">
        <v>0</v>
      </c>
      <c r="N262" s="22">
        <v>119.49693843813893</v>
      </c>
      <c r="O262" s="23">
        <v>0</v>
      </c>
      <c r="P262" s="23">
        <v>6174.64469652238</v>
      </c>
      <c r="Q262" s="22">
        <v>55400.108403681625</v>
      </c>
      <c r="R262" s="22">
        <v>63757.61695209109</v>
      </c>
      <c r="S262" s="22">
        <v>1959.7497903854783</v>
      </c>
      <c r="T262" s="19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20" customFormat="1" ht="12" hidden="1">
      <c r="A263" s="21">
        <v>501444</v>
      </c>
      <c r="B263" s="21">
        <v>1444</v>
      </c>
      <c r="C263" s="21">
        <v>200302</v>
      </c>
      <c r="D263" s="17" t="s">
        <v>19</v>
      </c>
      <c r="E263" s="17" t="s">
        <v>20</v>
      </c>
      <c r="F263" s="17" t="s">
        <v>109</v>
      </c>
      <c r="G263" s="17">
        <v>8</v>
      </c>
      <c r="H263" s="17" t="s">
        <v>605</v>
      </c>
      <c r="I263" s="17" t="s">
        <v>535</v>
      </c>
      <c r="J263" s="22">
        <v>352836.83980127884</v>
      </c>
      <c r="K263" s="22">
        <v>29403.069983439906</v>
      </c>
      <c r="L263" s="22">
        <v>11194.76087069961</v>
      </c>
      <c r="M263" s="18">
        <v>0</v>
      </c>
      <c r="N263" s="22">
        <v>119.49693843813893</v>
      </c>
      <c r="O263" s="23">
        <v>0</v>
      </c>
      <c r="P263" s="23">
        <v>6174.64469652238</v>
      </c>
      <c r="Q263" s="22">
        <v>55400.108403681625</v>
      </c>
      <c r="R263" s="22">
        <v>63757.61695209109</v>
      </c>
      <c r="S263" s="22">
        <v>1959.7497903854783</v>
      </c>
      <c r="T263" s="19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20" customFormat="1" ht="12" hidden="1">
      <c r="A264" s="21">
        <v>501444</v>
      </c>
      <c r="B264" s="21">
        <v>1444</v>
      </c>
      <c r="C264" s="21">
        <v>200308</v>
      </c>
      <c r="D264" s="17" t="s">
        <v>19</v>
      </c>
      <c r="E264" s="17" t="s">
        <v>20</v>
      </c>
      <c r="F264" s="17" t="s">
        <v>606</v>
      </c>
      <c r="G264" s="17">
        <v>8</v>
      </c>
      <c r="H264" s="17" t="s">
        <v>607</v>
      </c>
      <c r="I264" s="17" t="s">
        <v>535</v>
      </c>
      <c r="J264" s="22">
        <v>352836.83980127884</v>
      </c>
      <c r="K264" s="22">
        <v>29403.069983439906</v>
      </c>
      <c r="L264" s="22">
        <v>11194.76087069961</v>
      </c>
      <c r="M264" s="18">
        <v>0</v>
      </c>
      <c r="N264" s="22">
        <v>119.49693843813893</v>
      </c>
      <c r="O264" s="23">
        <v>0</v>
      </c>
      <c r="P264" s="23">
        <v>6174.64469652238</v>
      </c>
      <c r="Q264" s="22">
        <v>55400.108403681625</v>
      </c>
      <c r="R264" s="22">
        <v>63757.61695209109</v>
      </c>
      <c r="S264" s="22">
        <v>1959.7497903854783</v>
      </c>
      <c r="T264" s="19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20" customFormat="1" ht="12" hidden="1">
      <c r="A265" s="21">
        <v>501445</v>
      </c>
      <c r="B265" s="21">
        <v>1445</v>
      </c>
      <c r="C265" s="21">
        <v>200331</v>
      </c>
      <c r="D265" s="17" t="s">
        <v>19</v>
      </c>
      <c r="E265" s="17" t="s">
        <v>20</v>
      </c>
      <c r="F265" s="17" t="s">
        <v>608</v>
      </c>
      <c r="G265" s="17">
        <v>8</v>
      </c>
      <c r="H265" s="17" t="s">
        <v>387</v>
      </c>
      <c r="I265" s="17" t="s">
        <v>535</v>
      </c>
      <c r="J265" s="22">
        <v>352836.83980127884</v>
      </c>
      <c r="K265" s="22">
        <v>29403.069983439906</v>
      </c>
      <c r="L265" s="22">
        <v>11194.76087069961</v>
      </c>
      <c r="M265" s="18">
        <v>0</v>
      </c>
      <c r="N265" s="22">
        <v>119.49693843813893</v>
      </c>
      <c r="O265" s="23">
        <v>0</v>
      </c>
      <c r="P265" s="23">
        <v>6174.64469652238</v>
      </c>
      <c r="Q265" s="22">
        <v>55400.108403681625</v>
      </c>
      <c r="R265" s="22">
        <v>63757.61695209109</v>
      </c>
      <c r="S265" s="22">
        <v>1959.7497903854783</v>
      </c>
      <c r="T265" s="19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20" customFormat="1" ht="12" hidden="1">
      <c r="A266" s="21">
        <v>501101</v>
      </c>
      <c r="B266" s="21">
        <v>1445</v>
      </c>
      <c r="C266" s="21">
        <v>200362</v>
      </c>
      <c r="D266" s="17" t="s">
        <v>19</v>
      </c>
      <c r="E266" s="17" t="s">
        <v>20</v>
      </c>
      <c r="F266" s="17" t="s">
        <v>319</v>
      </c>
      <c r="G266" s="17">
        <v>8</v>
      </c>
      <c r="H266" s="17" t="s">
        <v>609</v>
      </c>
      <c r="I266" s="17" t="s">
        <v>604</v>
      </c>
      <c r="J266" s="22">
        <v>352836.83980127884</v>
      </c>
      <c r="K266" s="22">
        <v>29403.069983439906</v>
      </c>
      <c r="L266" s="22">
        <v>11194.76087069961</v>
      </c>
      <c r="M266" s="18">
        <v>0</v>
      </c>
      <c r="N266" s="22">
        <v>119.49693843813893</v>
      </c>
      <c r="O266" s="23">
        <v>0</v>
      </c>
      <c r="P266" s="23">
        <v>6174.64469652238</v>
      </c>
      <c r="Q266" s="22">
        <v>55400.108403681625</v>
      </c>
      <c r="R266" s="22">
        <v>63757.61695209109</v>
      </c>
      <c r="S266" s="22">
        <v>1959.7497903854783</v>
      </c>
      <c r="T266" s="19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20" customFormat="1" ht="12" hidden="1">
      <c r="A267" s="21">
        <v>501445</v>
      </c>
      <c r="B267" s="21">
        <v>1445</v>
      </c>
      <c r="C267" s="21">
        <v>200379</v>
      </c>
      <c r="D267" s="17" t="s">
        <v>19</v>
      </c>
      <c r="E267" s="17" t="s">
        <v>20</v>
      </c>
      <c r="F267" s="17" t="s">
        <v>610</v>
      </c>
      <c r="G267" s="17">
        <v>8</v>
      </c>
      <c r="H267" s="17" t="s">
        <v>493</v>
      </c>
      <c r="I267" s="17" t="s">
        <v>611</v>
      </c>
      <c r="J267" s="22">
        <v>352836.83980127884</v>
      </c>
      <c r="K267" s="22">
        <v>29403.069983439906</v>
      </c>
      <c r="L267" s="22">
        <v>11194.76087069961</v>
      </c>
      <c r="M267" s="18">
        <v>0</v>
      </c>
      <c r="N267" s="22">
        <v>119.49693843813893</v>
      </c>
      <c r="O267" s="23">
        <v>0</v>
      </c>
      <c r="P267" s="23">
        <v>6174.64469652238</v>
      </c>
      <c r="Q267" s="22">
        <v>55400.108403681625</v>
      </c>
      <c r="R267" s="22">
        <v>63757.61695209109</v>
      </c>
      <c r="S267" s="22">
        <v>1959.7497903854783</v>
      </c>
      <c r="T267" s="19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20" customFormat="1" ht="12" hidden="1">
      <c r="A268" s="21">
        <v>501443</v>
      </c>
      <c r="B268" s="21">
        <v>1443</v>
      </c>
      <c r="C268" s="21">
        <v>200317</v>
      </c>
      <c r="D268" s="17" t="s">
        <v>61</v>
      </c>
      <c r="E268" s="17" t="s">
        <v>20</v>
      </c>
      <c r="F268" s="17" t="s">
        <v>612</v>
      </c>
      <c r="G268" s="17">
        <v>7</v>
      </c>
      <c r="H268" s="17" t="s">
        <v>613</v>
      </c>
      <c r="I268" s="17" t="s">
        <v>535</v>
      </c>
      <c r="J268" s="22">
        <v>344306.08614055614</v>
      </c>
      <c r="K268" s="22">
        <v>28692.173845046345</v>
      </c>
      <c r="L268" s="22">
        <v>11194.76087069961</v>
      </c>
      <c r="M268" s="18">
        <v>0</v>
      </c>
      <c r="N268" s="22">
        <v>119.49693843813893</v>
      </c>
      <c r="O268" s="23">
        <v>0</v>
      </c>
      <c r="P268" s="23">
        <v>6025.356507459734</v>
      </c>
      <c r="Q268" s="22">
        <v>55400.108403681625</v>
      </c>
      <c r="R268" s="22">
        <v>62216.1097655985</v>
      </c>
      <c r="S268" s="22">
        <v>1959.7497903854783</v>
      </c>
      <c r="T268" s="19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20" customFormat="1" ht="12" hidden="1">
      <c r="A269" s="25">
        <v>501443</v>
      </c>
      <c r="B269" s="25">
        <v>1443</v>
      </c>
      <c r="C269" s="25">
        <v>200326</v>
      </c>
      <c r="D269" s="17" t="s">
        <v>19</v>
      </c>
      <c r="E269" s="17" t="s">
        <v>31</v>
      </c>
      <c r="F269" s="17" t="s">
        <v>494</v>
      </c>
      <c r="G269" s="17">
        <v>7</v>
      </c>
      <c r="H269" s="17" t="s">
        <v>74</v>
      </c>
      <c r="I269" s="17" t="s">
        <v>535</v>
      </c>
      <c r="J269" s="18">
        <v>344306.08614055614</v>
      </c>
      <c r="K269" s="23">
        <v>28692.173845046345</v>
      </c>
      <c r="L269" s="22">
        <v>11194.76087069961</v>
      </c>
      <c r="M269" s="18">
        <v>5532.2656684323565</v>
      </c>
      <c r="N269" s="23">
        <v>119.49693843813893</v>
      </c>
      <c r="O269" s="23">
        <v>0</v>
      </c>
      <c r="P269" s="23">
        <v>6025.356507459734</v>
      </c>
      <c r="Q269" s="22">
        <v>55400.108403681625</v>
      </c>
      <c r="R269" s="23">
        <v>62216.1097655985</v>
      </c>
      <c r="S269" s="23">
        <v>1959.7497903854783</v>
      </c>
      <c r="T269" s="19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20" customFormat="1" ht="12" hidden="1">
      <c r="A270" s="27">
        <v>501443</v>
      </c>
      <c r="B270" s="25">
        <v>1443</v>
      </c>
      <c r="C270" s="25">
        <v>200377</v>
      </c>
      <c r="D270" s="17" t="s">
        <v>19</v>
      </c>
      <c r="E270" s="17" t="s">
        <v>20</v>
      </c>
      <c r="F270" s="17" t="s">
        <v>614</v>
      </c>
      <c r="G270" s="17">
        <v>7</v>
      </c>
      <c r="H270" s="17" t="s">
        <v>509</v>
      </c>
      <c r="I270" s="17" t="s">
        <v>535</v>
      </c>
      <c r="J270" s="18">
        <v>344306.08614055614</v>
      </c>
      <c r="K270" s="23">
        <v>28692.173845046345</v>
      </c>
      <c r="L270" s="22">
        <v>11194.76087069961</v>
      </c>
      <c r="M270" s="18">
        <v>5532.2656684323565</v>
      </c>
      <c r="N270" s="23">
        <v>119.49693843813893</v>
      </c>
      <c r="O270" s="23">
        <v>0</v>
      </c>
      <c r="P270" s="23">
        <v>6025.356507459734</v>
      </c>
      <c r="Q270" s="22">
        <v>55400.108403681625</v>
      </c>
      <c r="R270" s="23">
        <v>62216.1097655985</v>
      </c>
      <c r="S270" s="23">
        <v>1959.7497903854783</v>
      </c>
      <c r="T270" s="19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20" customFormat="1" ht="12" hidden="1">
      <c r="A271" s="21">
        <v>501443</v>
      </c>
      <c r="B271" s="21">
        <v>1443</v>
      </c>
      <c r="C271" s="21">
        <v>2817</v>
      </c>
      <c r="D271" s="17" t="s">
        <v>19</v>
      </c>
      <c r="E271" s="17" t="s">
        <v>20</v>
      </c>
      <c r="F271" s="17" t="s">
        <v>615</v>
      </c>
      <c r="G271" s="17">
        <v>8</v>
      </c>
      <c r="H271" s="17" t="s">
        <v>616</v>
      </c>
      <c r="I271" s="17" t="s">
        <v>535</v>
      </c>
      <c r="J271" s="22">
        <v>344306.08614055614</v>
      </c>
      <c r="K271" s="22">
        <v>28692.173845046345</v>
      </c>
      <c r="L271" s="22">
        <v>11194.76087069961</v>
      </c>
      <c r="M271" s="18">
        <v>0</v>
      </c>
      <c r="N271" s="22">
        <v>119.49693843813893</v>
      </c>
      <c r="O271" s="23">
        <v>0</v>
      </c>
      <c r="P271" s="23">
        <v>6025.356507459734</v>
      </c>
      <c r="Q271" s="22">
        <v>55400.108403681625</v>
      </c>
      <c r="R271" s="22">
        <v>62216.1097655985</v>
      </c>
      <c r="S271" s="22">
        <v>1959.7497903854783</v>
      </c>
      <c r="T271" s="19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20" customFormat="1" ht="12" hidden="1">
      <c r="A272" s="25">
        <v>501443</v>
      </c>
      <c r="B272" s="25">
        <v>1443</v>
      </c>
      <c r="C272" s="25">
        <v>51855</v>
      </c>
      <c r="D272" s="17" t="s">
        <v>19</v>
      </c>
      <c r="E272" s="17" t="s">
        <v>20</v>
      </c>
      <c r="F272" s="17" t="s">
        <v>19</v>
      </c>
      <c r="G272" s="17">
        <v>8</v>
      </c>
      <c r="H272" s="17" t="s">
        <v>617</v>
      </c>
      <c r="I272" s="17" t="s">
        <v>535</v>
      </c>
      <c r="J272" s="18">
        <v>344306.08614055614</v>
      </c>
      <c r="K272" s="23">
        <v>28692.173845046345</v>
      </c>
      <c r="L272" s="22">
        <v>11194.76087069961</v>
      </c>
      <c r="M272" s="18">
        <v>5532.2656684323565</v>
      </c>
      <c r="N272" s="23">
        <v>119.49693843813893</v>
      </c>
      <c r="O272" s="23">
        <v>0</v>
      </c>
      <c r="P272" s="23">
        <v>6025.356507459734</v>
      </c>
      <c r="Q272" s="22">
        <v>55400.108403681625</v>
      </c>
      <c r="R272" s="23">
        <v>62216.1097655985</v>
      </c>
      <c r="S272" s="23">
        <v>1959.7497903854783</v>
      </c>
      <c r="T272" s="19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20" customFormat="1" ht="12" hidden="1">
      <c r="A273" s="28">
        <v>501443</v>
      </c>
      <c r="B273" s="21">
        <v>1443</v>
      </c>
      <c r="C273" s="21">
        <v>200329</v>
      </c>
      <c r="D273" s="17" t="s">
        <v>54</v>
      </c>
      <c r="E273" s="17" t="s">
        <v>20</v>
      </c>
      <c r="F273" s="17" t="s">
        <v>618</v>
      </c>
      <c r="G273" s="17">
        <v>8</v>
      </c>
      <c r="H273" s="17" t="s">
        <v>619</v>
      </c>
      <c r="I273" s="17" t="s">
        <v>620</v>
      </c>
      <c r="J273" s="22">
        <v>344306.08614055614</v>
      </c>
      <c r="K273" s="22">
        <v>28692.173845046345</v>
      </c>
      <c r="L273" s="22">
        <v>11194.76087069961</v>
      </c>
      <c r="M273" s="18">
        <v>0</v>
      </c>
      <c r="N273" s="22">
        <v>119.49693843813893</v>
      </c>
      <c r="O273" s="23">
        <v>0</v>
      </c>
      <c r="P273" s="23">
        <v>6025.356507459734</v>
      </c>
      <c r="Q273" s="22">
        <v>55400.108403681625</v>
      </c>
      <c r="R273" s="22">
        <v>62216.1097655985</v>
      </c>
      <c r="S273" s="22">
        <v>1959.7497903854783</v>
      </c>
      <c r="T273" s="19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20" customFormat="1" ht="12" hidden="1">
      <c r="A274" s="21">
        <v>501442</v>
      </c>
      <c r="B274" s="21">
        <v>1442</v>
      </c>
      <c r="C274" s="21">
        <v>200397</v>
      </c>
      <c r="D274" s="17" t="s">
        <v>19</v>
      </c>
      <c r="E274" s="17" t="s">
        <v>20</v>
      </c>
      <c r="F274" s="17" t="s">
        <v>621</v>
      </c>
      <c r="G274" s="17">
        <v>8</v>
      </c>
      <c r="H274" s="17" t="s">
        <v>622</v>
      </c>
      <c r="I274" s="17" t="s">
        <v>623</v>
      </c>
      <c r="J274" s="22">
        <v>344306.08614055614</v>
      </c>
      <c r="K274" s="22">
        <v>28692.173845046345</v>
      </c>
      <c r="L274" s="22">
        <v>11194.76087069961</v>
      </c>
      <c r="M274" s="18">
        <v>0</v>
      </c>
      <c r="N274" s="22">
        <v>119.49693843813893</v>
      </c>
      <c r="O274" s="23">
        <v>0</v>
      </c>
      <c r="P274" s="23">
        <v>6025.356507459734</v>
      </c>
      <c r="Q274" s="22">
        <v>55400.108403681625</v>
      </c>
      <c r="R274" s="22">
        <v>62216.1097655985</v>
      </c>
      <c r="S274" s="22">
        <v>1959.7497903854783</v>
      </c>
      <c r="T274" s="19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20" customFormat="1" ht="12" hidden="1">
      <c r="A275" s="21">
        <v>501502</v>
      </c>
      <c r="B275" s="21">
        <v>1503</v>
      </c>
      <c r="C275" s="21">
        <v>200497</v>
      </c>
      <c r="D275" s="17" t="s">
        <v>19</v>
      </c>
      <c r="E275" s="17" t="s">
        <v>20</v>
      </c>
      <c r="F275" s="17" t="s">
        <v>409</v>
      </c>
      <c r="G275" s="17">
        <v>8</v>
      </c>
      <c r="H275" s="17" t="s">
        <v>624</v>
      </c>
      <c r="I275" s="17" t="s">
        <v>625</v>
      </c>
      <c r="J275" s="22">
        <v>344306.08614055614</v>
      </c>
      <c r="K275" s="22">
        <v>28692.173845046345</v>
      </c>
      <c r="L275" s="22">
        <v>11194.76087069961</v>
      </c>
      <c r="M275" s="18">
        <v>0</v>
      </c>
      <c r="N275" s="22">
        <v>119.49693843813893</v>
      </c>
      <c r="O275" s="23">
        <v>0</v>
      </c>
      <c r="P275" s="23">
        <v>6025.356507459734</v>
      </c>
      <c r="Q275" s="22">
        <v>55400.108403681625</v>
      </c>
      <c r="R275" s="22">
        <v>62216.1097655985</v>
      </c>
      <c r="S275" s="22">
        <v>1959.7497903854783</v>
      </c>
      <c r="T275" s="19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20" customFormat="1" ht="12" hidden="1">
      <c r="A276" s="21">
        <v>501503</v>
      </c>
      <c r="B276" s="21">
        <v>1503</v>
      </c>
      <c r="C276" s="21">
        <v>200537</v>
      </c>
      <c r="D276" s="17" t="s">
        <v>19</v>
      </c>
      <c r="E276" s="17" t="s">
        <v>20</v>
      </c>
      <c r="F276" s="17" t="s">
        <v>393</v>
      </c>
      <c r="G276" s="17">
        <v>8</v>
      </c>
      <c r="H276" s="17" t="s">
        <v>626</v>
      </c>
      <c r="I276" s="17" t="s">
        <v>627</v>
      </c>
      <c r="J276" s="22">
        <v>344306.08614055614</v>
      </c>
      <c r="K276" s="22">
        <v>28692.173845046345</v>
      </c>
      <c r="L276" s="22">
        <v>11194.76087069961</v>
      </c>
      <c r="M276" s="18">
        <v>0</v>
      </c>
      <c r="N276" s="22">
        <v>119.49693843813893</v>
      </c>
      <c r="O276" s="23">
        <v>0</v>
      </c>
      <c r="P276" s="23">
        <v>6025.356507459734</v>
      </c>
      <c r="Q276" s="22">
        <v>55400.108403681625</v>
      </c>
      <c r="R276" s="22">
        <v>62216.1097655985</v>
      </c>
      <c r="S276" s="22">
        <v>1959.7497903854783</v>
      </c>
      <c r="T276" s="19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20" customFormat="1" ht="12" hidden="1">
      <c r="A277" s="21">
        <v>501443</v>
      </c>
      <c r="B277" s="21">
        <v>1443</v>
      </c>
      <c r="C277" s="21">
        <v>2930</v>
      </c>
      <c r="D277" s="17" t="s">
        <v>19</v>
      </c>
      <c r="E277" s="17" t="s">
        <v>20</v>
      </c>
      <c r="F277" s="17" t="s">
        <v>559</v>
      </c>
      <c r="G277" s="17">
        <v>9</v>
      </c>
      <c r="H277" s="17" t="s">
        <v>628</v>
      </c>
      <c r="I277" s="17" t="s">
        <v>558</v>
      </c>
      <c r="J277" s="22">
        <v>337877.59343383776</v>
      </c>
      <c r="K277" s="22">
        <v>28156.466119486482</v>
      </c>
      <c r="L277" s="22">
        <v>11194.76087069961</v>
      </c>
      <c r="M277" s="18">
        <v>0</v>
      </c>
      <c r="N277" s="22">
        <v>119.49693843813893</v>
      </c>
      <c r="O277" s="23">
        <v>0</v>
      </c>
      <c r="P277" s="23">
        <v>5912.857885092161</v>
      </c>
      <c r="Q277" s="22">
        <v>55400.108403681625</v>
      </c>
      <c r="R277" s="22">
        <v>61054.48113349448</v>
      </c>
      <c r="S277" s="22">
        <v>1959.7497903854783</v>
      </c>
      <c r="T277" s="19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" hidden="1">
      <c r="A278" s="21">
        <v>501443</v>
      </c>
      <c r="B278" s="21">
        <v>1443</v>
      </c>
      <c r="C278" s="21">
        <v>8316</v>
      </c>
      <c r="D278" s="17" t="s">
        <v>54</v>
      </c>
      <c r="E278" s="17" t="s">
        <v>20</v>
      </c>
      <c r="F278" s="17" t="s">
        <v>629</v>
      </c>
      <c r="G278" s="17">
        <v>9</v>
      </c>
      <c r="H278" s="17" t="s">
        <v>630</v>
      </c>
      <c r="I278" s="17" t="s">
        <v>563</v>
      </c>
      <c r="J278" s="22">
        <v>337877.59343383776</v>
      </c>
      <c r="K278" s="22">
        <v>28156.466119486482</v>
      </c>
      <c r="L278" s="22">
        <v>11194.76087069961</v>
      </c>
      <c r="M278" s="18">
        <v>0</v>
      </c>
      <c r="N278" s="22">
        <v>119.49693843813893</v>
      </c>
      <c r="O278" s="23">
        <v>0</v>
      </c>
      <c r="P278" s="23">
        <v>5912.857885092161</v>
      </c>
      <c r="Q278" s="22">
        <v>55400.108403681625</v>
      </c>
      <c r="R278" s="22">
        <v>61054.48113349448</v>
      </c>
      <c r="S278" s="22">
        <v>1959.7497903854783</v>
      </c>
      <c r="T278" s="19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7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20" customFormat="1" ht="12" hidden="1">
      <c r="A279" s="21">
        <v>501443</v>
      </c>
      <c r="B279" s="21">
        <v>1443</v>
      </c>
      <c r="C279" s="21">
        <v>19965</v>
      </c>
      <c r="D279" s="17" t="s">
        <v>54</v>
      </c>
      <c r="E279" s="17" t="s">
        <v>20</v>
      </c>
      <c r="F279" s="17" t="s">
        <v>631</v>
      </c>
      <c r="G279" s="17">
        <v>9</v>
      </c>
      <c r="H279" s="17" t="s">
        <v>632</v>
      </c>
      <c r="I279" s="17" t="s">
        <v>633</v>
      </c>
      <c r="J279" s="22">
        <v>337877.59343383776</v>
      </c>
      <c r="K279" s="22">
        <v>28156.466119486482</v>
      </c>
      <c r="L279" s="22">
        <v>11194.76087069961</v>
      </c>
      <c r="M279" s="18">
        <v>0</v>
      </c>
      <c r="N279" s="22">
        <v>119.49693843813893</v>
      </c>
      <c r="O279" s="23">
        <v>0</v>
      </c>
      <c r="P279" s="23">
        <v>5912.857885092161</v>
      </c>
      <c r="Q279" s="22">
        <v>55400.108403681625</v>
      </c>
      <c r="R279" s="22">
        <v>61054.48113349448</v>
      </c>
      <c r="S279" s="22">
        <v>1959.7497903854783</v>
      </c>
      <c r="T279" s="19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20" customFormat="1" ht="12" hidden="1">
      <c r="A280" s="21">
        <v>501445</v>
      </c>
      <c r="B280" s="21">
        <v>1445</v>
      </c>
      <c r="C280" s="21">
        <v>51554</v>
      </c>
      <c r="D280" s="17" t="s">
        <v>19</v>
      </c>
      <c r="E280" s="17" t="s">
        <v>20</v>
      </c>
      <c r="F280" s="17" t="s">
        <v>634</v>
      </c>
      <c r="G280" s="17">
        <v>9</v>
      </c>
      <c r="H280" s="17" t="s">
        <v>635</v>
      </c>
      <c r="I280" s="17" t="s">
        <v>563</v>
      </c>
      <c r="J280" s="22">
        <v>337877.59343383776</v>
      </c>
      <c r="K280" s="22">
        <v>28156.466119486482</v>
      </c>
      <c r="L280" s="22">
        <v>11194.76087069961</v>
      </c>
      <c r="M280" s="18">
        <v>0</v>
      </c>
      <c r="N280" s="22">
        <v>119.49693843813893</v>
      </c>
      <c r="O280" s="23">
        <v>0</v>
      </c>
      <c r="P280" s="23">
        <v>5912.857885092161</v>
      </c>
      <c r="Q280" s="22">
        <v>55400.108403681625</v>
      </c>
      <c r="R280" s="22">
        <v>61054.48113349448</v>
      </c>
      <c r="S280" s="22">
        <v>1959.7497903854783</v>
      </c>
      <c r="T280" s="19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20" customFormat="1" ht="12" hidden="1">
      <c r="A281" s="21">
        <v>501505</v>
      </c>
      <c r="B281" s="21">
        <v>1505</v>
      </c>
      <c r="C281" s="21">
        <v>51716</v>
      </c>
      <c r="D281" s="17" t="s">
        <v>19</v>
      </c>
      <c r="E281" s="17" t="s">
        <v>20</v>
      </c>
      <c r="F281" s="17" t="s">
        <v>636</v>
      </c>
      <c r="G281" s="17">
        <v>9</v>
      </c>
      <c r="H281" s="17" t="s">
        <v>637</v>
      </c>
      <c r="I281" s="17" t="s">
        <v>638</v>
      </c>
      <c r="J281" s="22">
        <v>337877.59343383776</v>
      </c>
      <c r="K281" s="22">
        <v>28156.466119486482</v>
      </c>
      <c r="L281" s="22">
        <v>11194.76087069961</v>
      </c>
      <c r="M281" s="18">
        <v>0</v>
      </c>
      <c r="N281" s="22">
        <v>119.49693843813893</v>
      </c>
      <c r="O281" s="23">
        <v>0</v>
      </c>
      <c r="P281" s="23">
        <v>5912.857885092161</v>
      </c>
      <c r="Q281" s="22">
        <v>55400.108403681625</v>
      </c>
      <c r="R281" s="22">
        <v>61054.48113349448</v>
      </c>
      <c r="S281" s="22">
        <v>1959.7497903854783</v>
      </c>
      <c r="T281" s="19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20" customFormat="1" ht="12" hidden="1">
      <c r="A282" s="21">
        <v>501443</v>
      </c>
      <c r="B282" s="21">
        <v>1443</v>
      </c>
      <c r="C282" s="21">
        <v>51868</v>
      </c>
      <c r="D282" s="17" t="s">
        <v>19</v>
      </c>
      <c r="E282" s="17" t="s">
        <v>20</v>
      </c>
      <c r="F282" s="17" t="s">
        <v>639</v>
      </c>
      <c r="G282" s="17">
        <v>9</v>
      </c>
      <c r="H282" s="17" t="s">
        <v>640</v>
      </c>
      <c r="I282" s="17" t="s">
        <v>563</v>
      </c>
      <c r="J282" s="22">
        <v>337877.59343383776</v>
      </c>
      <c r="K282" s="22">
        <v>28156.466119486482</v>
      </c>
      <c r="L282" s="22">
        <v>11194.76087069961</v>
      </c>
      <c r="M282" s="18">
        <v>0</v>
      </c>
      <c r="N282" s="22">
        <v>119.49693843813893</v>
      </c>
      <c r="O282" s="23">
        <v>0</v>
      </c>
      <c r="P282" s="23">
        <v>5912.857885092161</v>
      </c>
      <c r="Q282" s="22">
        <v>55400.108403681625</v>
      </c>
      <c r="R282" s="22">
        <v>61054.48113349448</v>
      </c>
      <c r="S282" s="22">
        <v>1959.7497903854783</v>
      </c>
      <c r="T282" s="19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20" customFormat="1" ht="12" hidden="1">
      <c r="A283" s="21">
        <v>501443</v>
      </c>
      <c r="B283" s="21">
        <v>1443</v>
      </c>
      <c r="C283" s="21">
        <v>58861</v>
      </c>
      <c r="D283" s="17" t="s">
        <v>19</v>
      </c>
      <c r="E283" s="17" t="s">
        <v>20</v>
      </c>
      <c r="F283" s="17" t="s">
        <v>641</v>
      </c>
      <c r="G283" s="17">
        <v>9</v>
      </c>
      <c r="H283" s="17" t="s">
        <v>642</v>
      </c>
      <c r="I283" s="17" t="s">
        <v>558</v>
      </c>
      <c r="J283" s="22">
        <v>337877.59343383776</v>
      </c>
      <c r="K283" s="22">
        <v>28156.466119486482</v>
      </c>
      <c r="L283" s="22">
        <v>11194.76087069961</v>
      </c>
      <c r="M283" s="18">
        <v>0</v>
      </c>
      <c r="N283" s="22">
        <v>119.49693843813893</v>
      </c>
      <c r="O283" s="23">
        <v>0</v>
      </c>
      <c r="P283" s="23">
        <v>5912.857885092161</v>
      </c>
      <c r="Q283" s="22">
        <v>55400.108403681625</v>
      </c>
      <c r="R283" s="22">
        <v>61054.48113349448</v>
      </c>
      <c r="S283" s="22">
        <v>1959.7497903854783</v>
      </c>
      <c r="T283" s="19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20" customFormat="1" ht="12" hidden="1">
      <c r="A284" s="21">
        <v>501443</v>
      </c>
      <c r="B284" s="21">
        <v>1443</v>
      </c>
      <c r="C284" s="21">
        <v>83577</v>
      </c>
      <c r="D284" s="17" t="s">
        <v>19</v>
      </c>
      <c r="E284" s="17" t="s">
        <v>20</v>
      </c>
      <c r="F284" s="17" t="s">
        <v>643</v>
      </c>
      <c r="G284" s="17">
        <v>9</v>
      </c>
      <c r="H284" s="17" t="s">
        <v>644</v>
      </c>
      <c r="I284" s="17" t="s">
        <v>558</v>
      </c>
      <c r="J284" s="22">
        <v>337877.59343383776</v>
      </c>
      <c r="K284" s="22">
        <v>28156.466119486482</v>
      </c>
      <c r="L284" s="22">
        <v>11194.76087069961</v>
      </c>
      <c r="M284" s="18">
        <v>0</v>
      </c>
      <c r="N284" s="22">
        <v>119.49693843813893</v>
      </c>
      <c r="O284" s="23">
        <v>0</v>
      </c>
      <c r="P284" s="23">
        <v>5912.857885092161</v>
      </c>
      <c r="Q284" s="22">
        <v>55400.108403681625</v>
      </c>
      <c r="R284" s="22">
        <v>61054.48113349448</v>
      </c>
      <c r="S284" s="22">
        <v>1959.7497903854783</v>
      </c>
      <c r="T284" s="19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20" customFormat="1" ht="12" hidden="1">
      <c r="A285" s="21">
        <v>501406</v>
      </c>
      <c r="B285" s="21">
        <v>1406</v>
      </c>
      <c r="C285" s="21">
        <v>92186</v>
      </c>
      <c r="D285" s="17" t="s">
        <v>54</v>
      </c>
      <c r="E285" s="17" t="s">
        <v>20</v>
      </c>
      <c r="F285" s="17" t="s">
        <v>645</v>
      </c>
      <c r="G285" s="17">
        <v>9</v>
      </c>
      <c r="H285" s="17" t="s">
        <v>80</v>
      </c>
      <c r="I285" s="17" t="s">
        <v>558</v>
      </c>
      <c r="J285" s="22">
        <v>337877.59343383776</v>
      </c>
      <c r="K285" s="22">
        <v>28156.466119486482</v>
      </c>
      <c r="L285" s="22">
        <v>11194.76087069961</v>
      </c>
      <c r="M285" s="18">
        <v>0</v>
      </c>
      <c r="N285" s="22">
        <v>119.49693843813893</v>
      </c>
      <c r="O285" s="23">
        <v>0</v>
      </c>
      <c r="P285" s="23">
        <v>5912.857885092161</v>
      </c>
      <c r="Q285" s="22">
        <v>55400.108403681625</v>
      </c>
      <c r="R285" s="22">
        <v>61054.48113349448</v>
      </c>
      <c r="S285" s="22">
        <v>1959.7497903854783</v>
      </c>
      <c r="T285" s="19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20" customFormat="1" ht="12" hidden="1">
      <c r="A286" s="26">
        <v>501445</v>
      </c>
      <c r="B286" s="21">
        <v>1455</v>
      </c>
      <c r="C286" s="21">
        <v>97466</v>
      </c>
      <c r="D286" s="17" t="s">
        <v>19</v>
      </c>
      <c r="E286" s="17" t="s">
        <v>20</v>
      </c>
      <c r="F286" s="17" t="s">
        <v>325</v>
      </c>
      <c r="G286" s="17">
        <v>9</v>
      </c>
      <c r="H286" s="17" t="s">
        <v>646</v>
      </c>
      <c r="I286" s="17" t="s">
        <v>647</v>
      </c>
      <c r="J286" s="22">
        <v>337877.59343383776</v>
      </c>
      <c r="K286" s="22">
        <v>28156.466119486482</v>
      </c>
      <c r="L286" s="22">
        <v>11194.76087069961</v>
      </c>
      <c r="M286" s="18">
        <v>0</v>
      </c>
      <c r="N286" s="22">
        <v>119.49693843813893</v>
      </c>
      <c r="O286" s="23">
        <v>0</v>
      </c>
      <c r="P286" s="23">
        <v>5912.857885092161</v>
      </c>
      <c r="Q286" s="22">
        <v>55400.108403681625</v>
      </c>
      <c r="R286" s="22">
        <v>61054.48113349448</v>
      </c>
      <c r="S286" s="22">
        <v>1959.7497903854783</v>
      </c>
      <c r="T286" s="19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20" customFormat="1" ht="12" hidden="1">
      <c r="A287" s="26">
        <v>501445</v>
      </c>
      <c r="B287" s="21">
        <v>1455</v>
      </c>
      <c r="C287" s="21">
        <v>97547</v>
      </c>
      <c r="D287" s="17" t="s">
        <v>19</v>
      </c>
      <c r="E287" s="17" t="s">
        <v>31</v>
      </c>
      <c r="F287" s="17" t="s">
        <v>648</v>
      </c>
      <c r="G287" s="17">
        <v>9</v>
      </c>
      <c r="H287" s="17" t="s">
        <v>649</v>
      </c>
      <c r="I287" s="17" t="s">
        <v>650</v>
      </c>
      <c r="J287" s="22">
        <v>337877.59343383776</v>
      </c>
      <c r="K287" s="22">
        <v>28156.466119486482</v>
      </c>
      <c r="L287" s="22">
        <v>11194.76087069961</v>
      </c>
      <c r="M287" s="18">
        <v>0</v>
      </c>
      <c r="N287" s="22">
        <v>119.49693843813893</v>
      </c>
      <c r="O287" s="23">
        <v>0</v>
      </c>
      <c r="P287" s="23">
        <v>5912.857885092161</v>
      </c>
      <c r="Q287" s="22">
        <v>55400.108403681625</v>
      </c>
      <c r="R287" s="22">
        <v>61054.48113349448</v>
      </c>
      <c r="S287" s="22">
        <v>1959.7497903854783</v>
      </c>
      <c r="T287" s="19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20" customFormat="1" ht="12" hidden="1">
      <c r="A288" s="21">
        <v>501443</v>
      </c>
      <c r="B288" s="21">
        <v>1443</v>
      </c>
      <c r="C288" s="21">
        <v>200046</v>
      </c>
      <c r="D288" s="17" t="s">
        <v>19</v>
      </c>
      <c r="E288" s="17" t="s">
        <v>31</v>
      </c>
      <c r="F288" s="17" t="s">
        <v>109</v>
      </c>
      <c r="G288" s="17">
        <v>9</v>
      </c>
      <c r="H288" s="17" t="s">
        <v>651</v>
      </c>
      <c r="I288" s="17" t="s">
        <v>563</v>
      </c>
      <c r="J288" s="22">
        <v>337877.59343383776</v>
      </c>
      <c r="K288" s="22">
        <v>28156.466119486482</v>
      </c>
      <c r="L288" s="22">
        <v>11194.76087069961</v>
      </c>
      <c r="M288" s="18">
        <v>0</v>
      </c>
      <c r="N288" s="22">
        <v>119.49693843813893</v>
      </c>
      <c r="O288" s="23">
        <v>0</v>
      </c>
      <c r="P288" s="23">
        <v>5912.857885092161</v>
      </c>
      <c r="Q288" s="22">
        <v>55400.108403681625</v>
      </c>
      <c r="R288" s="22">
        <v>61054.48113349448</v>
      </c>
      <c r="S288" s="22">
        <v>1959.7497903854783</v>
      </c>
      <c r="T288" s="19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20" customFormat="1" ht="12" hidden="1">
      <c r="A289" s="21">
        <v>501108</v>
      </c>
      <c r="B289" s="21">
        <v>1108</v>
      </c>
      <c r="C289" s="21">
        <v>200065</v>
      </c>
      <c r="D289" s="17" t="s">
        <v>19</v>
      </c>
      <c r="E289" s="17" t="s">
        <v>31</v>
      </c>
      <c r="F289" s="17" t="s">
        <v>20</v>
      </c>
      <c r="G289" s="17">
        <v>9</v>
      </c>
      <c r="H289" s="17" t="s">
        <v>134</v>
      </c>
      <c r="I289" s="17" t="s">
        <v>652</v>
      </c>
      <c r="J289" s="22">
        <v>337877.59343383776</v>
      </c>
      <c r="K289" s="22">
        <v>28156.466119486482</v>
      </c>
      <c r="L289" s="22">
        <v>11194.76087069961</v>
      </c>
      <c r="M289" s="18">
        <v>0</v>
      </c>
      <c r="N289" s="22">
        <v>119.49693843813893</v>
      </c>
      <c r="O289" s="23">
        <v>0</v>
      </c>
      <c r="P289" s="23">
        <v>5912.857885092161</v>
      </c>
      <c r="Q289" s="22">
        <v>55400.108403681625</v>
      </c>
      <c r="R289" s="22">
        <v>61054.48113349448</v>
      </c>
      <c r="S289" s="22">
        <v>1959.7497903854783</v>
      </c>
      <c r="T289" s="19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20" customFormat="1" ht="12" hidden="1">
      <c r="A290" s="21">
        <v>501407</v>
      </c>
      <c r="B290" s="21">
        <v>1407</v>
      </c>
      <c r="C290" s="21">
        <v>200205</v>
      </c>
      <c r="D290" s="17" t="s">
        <v>19</v>
      </c>
      <c r="E290" s="17" t="s">
        <v>20</v>
      </c>
      <c r="F290" s="17" t="s">
        <v>653</v>
      </c>
      <c r="G290" s="17">
        <v>9</v>
      </c>
      <c r="H290" s="17" t="s">
        <v>654</v>
      </c>
      <c r="I290" s="17" t="s">
        <v>655</v>
      </c>
      <c r="J290" s="22">
        <v>337877.59343383776</v>
      </c>
      <c r="K290" s="22">
        <v>28156.466119486482</v>
      </c>
      <c r="L290" s="22">
        <v>11194.76087069961</v>
      </c>
      <c r="M290" s="18">
        <v>0</v>
      </c>
      <c r="N290" s="22">
        <v>119.49693843813893</v>
      </c>
      <c r="O290" s="23">
        <v>0</v>
      </c>
      <c r="P290" s="23">
        <v>5912.857885092161</v>
      </c>
      <c r="Q290" s="22">
        <v>55400.108403681625</v>
      </c>
      <c r="R290" s="22">
        <v>61054.48113349448</v>
      </c>
      <c r="S290" s="22">
        <v>1959.7497903854783</v>
      </c>
      <c r="T290" s="19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20" customFormat="1" ht="12" hidden="1">
      <c r="A291" s="21">
        <v>501407</v>
      </c>
      <c r="B291" s="21">
        <v>1407</v>
      </c>
      <c r="C291" s="21">
        <v>200206</v>
      </c>
      <c r="D291" s="17" t="s">
        <v>19</v>
      </c>
      <c r="E291" s="17" t="s">
        <v>31</v>
      </c>
      <c r="F291" s="17" t="s">
        <v>656</v>
      </c>
      <c r="G291" s="17">
        <v>9</v>
      </c>
      <c r="H291" s="17" t="s">
        <v>657</v>
      </c>
      <c r="I291" s="17" t="s">
        <v>655</v>
      </c>
      <c r="J291" s="22">
        <v>337877.59343383776</v>
      </c>
      <c r="K291" s="22">
        <v>28156.466119486482</v>
      </c>
      <c r="L291" s="22">
        <v>11194.76087069961</v>
      </c>
      <c r="M291" s="18">
        <v>0</v>
      </c>
      <c r="N291" s="22">
        <v>119.49693843813893</v>
      </c>
      <c r="O291" s="23">
        <v>0</v>
      </c>
      <c r="P291" s="23">
        <v>5912.857885092161</v>
      </c>
      <c r="Q291" s="22">
        <v>55400.108403681625</v>
      </c>
      <c r="R291" s="22">
        <v>61054.48113349448</v>
      </c>
      <c r="S291" s="22">
        <v>1959.7497903854783</v>
      </c>
      <c r="T291" s="19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20" customFormat="1" ht="12" hidden="1">
      <c r="A292" s="26">
        <v>501406</v>
      </c>
      <c r="B292" s="21">
        <v>1402</v>
      </c>
      <c r="C292" s="21">
        <v>97158</v>
      </c>
      <c r="D292" s="17" t="s">
        <v>19</v>
      </c>
      <c r="E292" s="17" t="s">
        <v>20</v>
      </c>
      <c r="F292" s="17" t="s">
        <v>658</v>
      </c>
      <c r="G292" s="17">
        <v>9</v>
      </c>
      <c r="H292" s="17" t="s">
        <v>659</v>
      </c>
      <c r="I292" s="17" t="s">
        <v>647</v>
      </c>
      <c r="J292" s="22">
        <v>331017.5840049816</v>
      </c>
      <c r="K292" s="22">
        <v>27584.798667081803</v>
      </c>
      <c r="L292" s="22">
        <v>11194.76087069961</v>
      </c>
      <c r="M292" s="18">
        <v>0</v>
      </c>
      <c r="N292" s="22">
        <v>119.49693843813893</v>
      </c>
      <c r="O292" s="23">
        <v>0</v>
      </c>
      <c r="P292" s="23">
        <v>5792.807720087179</v>
      </c>
      <c r="Q292" s="22">
        <v>55400.108403681625</v>
      </c>
      <c r="R292" s="22">
        <v>59814.87742970018</v>
      </c>
      <c r="S292" s="22">
        <v>1959.7497903854783</v>
      </c>
      <c r="T292" s="19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20" customFormat="1" ht="12" hidden="1">
      <c r="A293" s="21">
        <v>501443</v>
      </c>
      <c r="B293" s="21">
        <v>1443</v>
      </c>
      <c r="C293" s="21">
        <v>97453</v>
      </c>
      <c r="D293" s="17" t="s">
        <v>19</v>
      </c>
      <c r="E293" s="17" t="s">
        <v>31</v>
      </c>
      <c r="F293" s="17" t="s">
        <v>448</v>
      </c>
      <c r="G293" s="17">
        <v>9</v>
      </c>
      <c r="H293" s="17" t="s">
        <v>660</v>
      </c>
      <c r="I293" s="17" t="s">
        <v>647</v>
      </c>
      <c r="J293" s="22">
        <v>331017.5840049816</v>
      </c>
      <c r="K293" s="22">
        <v>27584.798667081803</v>
      </c>
      <c r="L293" s="22">
        <v>11194.76087069961</v>
      </c>
      <c r="M293" s="18">
        <v>0</v>
      </c>
      <c r="N293" s="22">
        <v>119.49693843813893</v>
      </c>
      <c r="O293" s="23">
        <v>0</v>
      </c>
      <c r="P293" s="23">
        <v>5792.807720087179</v>
      </c>
      <c r="Q293" s="22">
        <v>55400.108403681625</v>
      </c>
      <c r="R293" s="22">
        <v>59814.87742970018</v>
      </c>
      <c r="S293" s="22">
        <v>1959.7497903854783</v>
      </c>
      <c r="T293" s="19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20" customFormat="1" ht="12" hidden="1">
      <c r="A294" s="21">
        <v>501305</v>
      </c>
      <c r="B294" s="21">
        <v>1305</v>
      </c>
      <c r="C294" s="21">
        <v>97482</v>
      </c>
      <c r="D294" s="17" t="s">
        <v>19</v>
      </c>
      <c r="E294" s="17" t="s">
        <v>20</v>
      </c>
      <c r="F294" s="17" t="s">
        <v>661</v>
      </c>
      <c r="G294" s="17">
        <v>9</v>
      </c>
      <c r="H294" s="17" t="s">
        <v>662</v>
      </c>
      <c r="I294" s="17" t="s">
        <v>647</v>
      </c>
      <c r="J294" s="22">
        <v>331017.5840049816</v>
      </c>
      <c r="K294" s="22">
        <v>27584.798667081803</v>
      </c>
      <c r="L294" s="22">
        <v>11194.76087069961</v>
      </c>
      <c r="M294" s="18">
        <v>0</v>
      </c>
      <c r="N294" s="22">
        <v>119.49693843813893</v>
      </c>
      <c r="O294" s="23">
        <v>0</v>
      </c>
      <c r="P294" s="23">
        <v>5792.807720087179</v>
      </c>
      <c r="Q294" s="22">
        <v>55400.108403681625</v>
      </c>
      <c r="R294" s="22">
        <v>59814.87742970018</v>
      </c>
      <c r="S294" s="22">
        <v>1959.7497903854783</v>
      </c>
      <c r="T294" s="4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20" customFormat="1" ht="12" hidden="1">
      <c r="A295" s="21">
        <v>501443</v>
      </c>
      <c r="B295" s="21">
        <v>1443</v>
      </c>
      <c r="C295" s="21">
        <v>97505</v>
      </c>
      <c r="D295" s="17" t="s">
        <v>19</v>
      </c>
      <c r="E295" s="17" t="s">
        <v>20</v>
      </c>
      <c r="F295" s="17" t="s">
        <v>331</v>
      </c>
      <c r="G295" s="17">
        <v>9</v>
      </c>
      <c r="H295" s="17" t="s">
        <v>663</v>
      </c>
      <c r="I295" s="17" t="s">
        <v>647</v>
      </c>
      <c r="J295" s="22">
        <v>331017.5840049816</v>
      </c>
      <c r="K295" s="22">
        <v>27584.798667081803</v>
      </c>
      <c r="L295" s="22">
        <v>11194.76087069961</v>
      </c>
      <c r="M295" s="18">
        <v>0</v>
      </c>
      <c r="N295" s="22">
        <v>119.49693843813893</v>
      </c>
      <c r="O295" s="23">
        <v>0</v>
      </c>
      <c r="P295" s="23">
        <v>5792.807720087179</v>
      </c>
      <c r="Q295" s="22">
        <v>55400.108403681625</v>
      </c>
      <c r="R295" s="22">
        <v>59814.87742970018</v>
      </c>
      <c r="S295" s="22">
        <v>1959.7497903854783</v>
      </c>
      <c r="T295" s="19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20" customFormat="1" ht="12" hidden="1">
      <c r="A296" s="28">
        <v>501445</v>
      </c>
      <c r="B296" s="21">
        <v>1445</v>
      </c>
      <c r="C296" s="21">
        <v>200323</v>
      </c>
      <c r="D296" s="17" t="s">
        <v>19</v>
      </c>
      <c r="E296" s="17" t="s">
        <v>31</v>
      </c>
      <c r="F296" s="17" t="s">
        <v>20</v>
      </c>
      <c r="G296" s="17">
        <v>9</v>
      </c>
      <c r="H296" s="17" t="s">
        <v>664</v>
      </c>
      <c r="I296" s="17" t="s">
        <v>563</v>
      </c>
      <c r="J296" s="22">
        <v>324157.57457612554</v>
      </c>
      <c r="K296" s="22">
        <v>27013.131214677127</v>
      </c>
      <c r="L296" s="22">
        <v>11194.76087069961</v>
      </c>
      <c r="M296" s="18">
        <v>0</v>
      </c>
      <c r="N296" s="22">
        <v>119.49693843813893</v>
      </c>
      <c r="O296" s="23">
        <v>0</v>
      </c>
      <c r="P296" s="23">
        <v>5672.7575550821975</v>
      </c>
      <c r="Q296" s="22">
        <v>55400.108403681625</v>
      </c>
      <c r="R296" s="22">
        <v>58575.273725905885</v>
      </c>
      <c r="S296" s="22">
        <v>1959.7497903854783</v>
      </c>
      <c r="T296" s="19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20" customFormat="1" ht="12" hidden="1">
      <c r="A297" s="28">
        <v>501406</v>
      </c>
      <c r="B297" s="21">
        <v>1406</v>
      </c>
      <c r="C297" s="21">
        <v>200328</v>
      </c>
      <c r="D297" s="17" t="s">
        <v>19</v>
      </c>
      <c r="E297" s="17" t="s">
        <v>20</v>
      </c>
      <c r="F297" s="17" t="s">
        <v>45</v>
      </c>
      <c r="G297" s="17">
        <v>9</v>
      </c>
      <c r="H297" s="17" t="s">
        <v>665</v>
      </c>
      <c r="I297" s="17" t="s">
        <v>563</v>
      </c>
      <c r="J297" s="22">
        <v>324157.57457612554</v>
      </c>
      <c r="K297" s="22">
        <v>27013.131214677127</v>
      </c>
      <c r="L297" s="22">
        <v>11194.76087069961</v>
      </c>
      <c r="M297" s="18">
        <v>0</v>
      </c>
      <c r="N297" s="22">
        <v>119.49693843813893</v>
      </c>
      <c r="O297" s="23">
        <v>0</v>
      </c>
      <c r="P297" s="23">
        <v>5672.7575550821975</v>
      </c>
      <c r="Q297" s="22">
        <v>55400.108403681625</v>
      </c>
      <c r="R297" s="22">
        <v>58575.273725905885</v>
      </c>
      <c r="S297" s="22">
        <v>1959.7497903854783</v>
      </c>
      <c r="T297" s="19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20" customFormat="1" ht="12" hidden="1">
      <c r="A298" s="28">
        <v>501406</v>
      </c>
      <c r="B298" s="21">
        <v>1406</v>
      </c>
      <c r="C298" s="21">
        <v>200337</v>
      </c>
      <c r="D298" s="17" t="s">
        <v>19</v>
      </c>
      <c r="E298" s="17" t="s">
        <v>20</v>
      </c>
      <c r="F298" s="17" t="s">
        <v>666</v>
      </c>
      <c r="G298" s="17">
        <v>9</v>
      </c>
      <c r="H298" s="17" t="s">
        <v>667</v>
      </c>
      <c r="I298" s="17" t="s">
        <v>563</v>
      </c>
      <c r="J298" s="22">
        <v>324157.57457612554</v>
      </c>
      <c r="K298" s="22">
        <v>27013.131214677127</v>
      </c>
      <c r="L298" s="22">
        <v>11194.76087069961</v>
      </c>
      <c r="M298" s="18">
        <v>0</v>
      </c>
      <c r="N298" s="22">
        <v>119.49693843813893</v>
      </c>
      <c r="O298" s="23">
        <v>0</v>
      </c>
      <c r="P298" s="23">
        <v>5672.7575550821975</v>
      </c>
      <c r="Q298" s="22">
        <v>55400.108403681625</v>
      </c>
      <c r="R298" s="22">
        <v>58575.273725905885</v>
      </c>
      <c r="S298" s="22">
        <v>1959.7497903854783</v>
      </c>
      <c r="T298" s="4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20" customFormat="1" ht="12" hidden="1">
      <c r="A299" s="28">
        <v>501406</v>
      </c>
      <c r="B299" s="21">
        <v>1406</v>
      </c>
      <c r="C299" s="21">
        <v>200341</v>
      </c>
      <c r="D299" s="17" t="s">
        <v>19</v>
      </c>
      <c r="E299" s="17" t="s">
        <v>31</v>
      </c>
      <c r="F299" s="17" t="s">
        <v>668</v>
      </c>
      <c r="G299" s="17">
        <v>9</v>
      </c>
      <c r="H299" s="17" t="s">
        <v>669</v>
      </c>
      <c r="I299" s="17" t="s">
        <v>563</v>
      </c>
      <c r="J299" s="22">
        <v>324157.57457612554</v>
      </c>
      <c r="K299" s="22">
        <v>27013.131214677127</v>
      </c>
      <c r="L299" s="22">
        <v>11194.76087069961</v>
      </c>
      <c r="M299" s="18">
        <v>0</v>
      </c>
      <c r="N299" s="22">
        <v>119.49693843813893</v>
      </c>
      <c r="O299" s="23">
        <v>0</v>
      </c>
      <c r="P299" s="23">
        <v>5672.7575550821975</v>
      </c>
      <c r="Q299" s="22">
        <v>55400.108403681625</v>
      </c>
      <c r="R299" s="22">
        <v>58575.273725905885</v>
      </c>
      <c r="S299" s="22">
        <v>1959.7497903854783</v>
      </c>
      <c r="T299" s="19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20" customFormat="1" ht="12" hidden="1">
      <c r="A300" s="21">
        <v>501406</v>
      </c>
      <c r="B300" s="21">
        <v>1406</v>
      </c>
      <c r="C300" s="21">
        <v>200344</v>
      </c>
      <c r="D300" s="17" t="s">
        <v>19</v>
      </c>
      <c r="E300" s="17" t="s">
        <v>20</v>
      </c>
      <c r="F300" s="17" t="s">
        <v>670</v>
      </c>
      <c r="G300" s="17">
        <v>9</v>
      </c>
      <c r="H300" s="17" t="s">
        <v>381</v>
      </c>
      <c r="I300" s="17" t="s">
        <v>671</v>
      </c>
      <c r="J300" s="22">
        <v>324157.57457612554</v>
      </c>
      <c r="K300" s="22">
        <v>27013.131214677127</v>
      </c>
      <c r="L300" s="22">
        <v>11194.76087069961</v>
      </c>
      <c r="M300" s="18">
        <v>0</v>
      </c>
      <c r="N300" s="22">
        <v>119.49693843813893</v>
      </c>
      <c r="O300" s="23">
        <v>0</v>
      </c>
      <c r="P300" s="23">
        <v>5672.7575550821975</v>
      </c>
      <c r="Q300" s="22">
        <v>55400.108403681625</v>
      </c>
      <c r="R300" s="22">
        <v>58575.273725905885</v>
      </c>
      <c r="S300" s="22">
        <v>1959.7497903854783</v>
      </c>
      <c r="T300" s="19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20" customFormat="1" ht="12" hidden="1">
      <c r="A301" s="28">
        <v>501406</v>
      </c>
      <c r="B301" s="21">
        <v>1406</v>
      </c>
      <c r="C301" s="21">
        <v>200346</v>
      </c>
      <c r="D301" s="17" t="s">
        <v>19</v>
      </c>
      <c r="E301" s="17" t="s">
        <v>20</v>
      </c>
      <c r="F301" s="17" t="s">
        <v>198</v>
      </c>
      <c r="G301" s="17">
        <v>9</v>
      </c>
      <c r="H301" s="17" t="s">
        <v>672</v>
      </c>
      <c r="I301" s="17" t="s">
        <v>563</v>
      </c>
      <c r="J301" s="22">
        <v>324157.57457612554</v>
      </c>
      <c r="K301" s="22">
        <v>27013.131214677127</v>
      </c>
      <c r="L301" s="22">
        <v>11194.76087069961</v>
      </c>
      <c r="M301" s="18">
        <v>0</v>
      </c>
      <c r="N301" s="22">
        <v>119.49693843813893</v>
      </c>
      <c r="O301" s="23">
        <v>0</v>
      </c>
      <c r="P301" s="23">
        <v>5672.7575550821975</v>
      </c>
      <c r="Q301" s="22">
        <v>55400.108403681625</v>
      </c>
      <c r="R301" s="22">
        <v>58575.273725905885</v>
      </c>
      <c r="S301" s="22">
        <v>1959.7497903854783</v>
      </c>
      <c r="T301" s="19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20" customFormat="1" ht="12" hidden="1">
      <c r="A302" s="26">
        <v>501406</v>
      </c>
      <c r="B302" s="21">
        <v>1402</v>
      </c>
      <c r="C302" s="21">
        <v>97534</v>
      </c>
      <c r="D302" s="17" t="s">
        <v>19</v>
      </c>
      <c r="E302" s="17" t="s">
        <v>31</v>
      </c>
      <c r="F302" s="17" t="s">
        <v>673</v>
      </c>
      <c r="G302" s="17">
        <v>9</v>
      </c>
      <c r="H302" s="17" t="s">
        <v>674</v>
      </c>
      <c r="I302" s="17" t="s">
        <v>647</v>
      </c>
      <c r="J302" s="22">
        <v>317352.8878039537</v>
      </c>
      <c r="K302" s="22">
        <v>26446.07398366281</v>
      </c>
      <c r="L302" s="22">
        <v>11194.76087069961</v>
      </c>
      <c r="M302" s="18">
        <v>0</v>
      </c>
      <c r="N302" s="22">
        <v>119.49693843813893</v>
      </c>
      <c r="O302" s="23">
        <v>0</v>
      </c>
      <c r="P302" s="23">
        <v>5553.675536569191</v>
      </c>
      <c r="Q302" s="22">
        <v>55400.108403681625</v>
      </c>
      <c r="R302" s="22">
        <v>57345.666826174434</v>
      </c>
      <c r="S302" s="22">
        <v>1959.7497903854783</v>
      </c>
      <c r="T302" s="19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20" customFormat="1" ht="12" hidden="1">
      <c r="A303" s="21">
        <v>501505</v>
      </c>
      <c r="B303" s="21">
        <v>1505</v>
      </c>
      <c r="C303" s="21">
        <v>3395</v>
      </c>
      <c r="D303" s="17" t="s">
        <v>19</v>
      </c>
      <c r="E303" s="17" t="s">
        <v>20</v>
      </c>
      <c r="F303" s="17" t="s">
        <v>675</v>
      </c>
      <c r="G303" s="17">
        <v>10</v>
      </c>
      <c r="H303" s="17" t="s">
        <v>676</v>
      </c>
      <c r="I303" s="17" t="s">
        <v>677</v>
      </c>
      <c r="J303" s="22">
        <v>290277.97962264577</v>
      </c>
      <c r="K303" s="22">
        <v>24189.83163522048</v>
      </c>
      <c r="L303" s="22">
        <v>11194.76087069961</v>
      </c>
      <c r="M303" s="18">
        <v>0</v>
      </c>
      <c r="N303" s="22">
        <v>119.49693843813893</v>
      </c>
      <c r="O303" s="22">
        <v>154029.34074049367</v>
      </c>
      <c r="P303" s="23">
        <v>5079.864643396301</v>
      </c>
      <c r="Q303" s="22">
        <v>55400.108403681625</v>
      </c>
      <c r="R303" s="22">
        <v>52453.23091781209</v>
      </c>
      <c r="S303" s="22">
        <v>1959.7497903854783</v>
      </c>
      <c r="T303" s="19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20" customFormat="1" ht="12" hidden="1">
      <c r="A304" s="21">
        <v>501506</v>
      </c>
      <c r="B304" s="21">
        <v>1506</v>
      </c>
      <c r="C304" s="21">
        <v>5885</v>
      </c>
      <c r="D304" s="17" t="s">
        <v>19</v>
      </c>
      <c r="E304" s="17" t="s">
        <v>31</v>
      </c>
      <c r="F304" s="17" t="s">
        <v>295</v>
      </c>
      <c r="G304" s="17">
        <v>10</v>
      </c>
      <c r="H304" s="17" t="s">
        <v>678</v>
      </c>
      <c r="I304" s="17" t="s">
        <v>679</v>
      </c>
      <c r="J304" s="22">
        <v>290277.97962264577</v>
      </c>
      <c r="K304" s="22">
        <v>24189.83163522048</v>
      </c>
      <c r="L304" s="22">
        <v>11194.76087069961</v>
      </c>
      <c r="M304" s="18">
        <v>0</v>
      </c>
      <c r="N304" s="22">
        <v>119.49693843813893</v>
      </c>
      <c r="O304" s="23">
        <v>0</v>
      </c>
      <c r="P304" s="23">
        <v>5079.864643396301</v>
      </c>
      <c r="Q304" s="22">
        <v>55400.108403681625</v>
      </c>
      <c r="R304" s="22">
        <v>52453.23091781209</v>
      </c>
      <c r="S304" s="22">
        <v>1959.7497903854783</v>
      </c>
      <c r="T304" s="4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20" customFormat="1" ht="12" hidden="1">
      <c r="A305" s="21">
        <v>501305</v>
      </c>
      <c r="B305" s="21">
        <v>1305</v>
      </c>
      <c r="C305" s="21">
        <v>15804</v>
      </c>
      <c r="D305" s="17" t="s">
        <v>61</v>
      </c>
      <c r="E305" s="17" t="s">
        <v>31</v>
      </c>
      <c r="F305" s="17" t="s">
        <v>680</v>
      </c>
      <c r="G305" s="17">
        <v>10</v>
      </c>
      <c r="H305" s="17" t="s">
        <v>470</v>
      </c>
      <c r="I305" s="17" t="s">
        <v>681</v>
      </c>
      <c r="J305" s="22">
        <v>290277.97962264577</v>
      </c>
      <c r="K305" s="22">
        <v>24189.83163522048</v>
      </c>
      <c r="L305" s="22">
        <v>11194.76087069961</v>
      </c>
      <c r="M305" s="18">
        <v>0</v>
      </c>
      <c r="N305" s="22">
        <v>119.49693843813893</v>
      </c>
      <c r="O305" s="23">
        <v>0</v>
      </c>
      <c r="P305" s="23">
        <v>5079.864643396301</v>
      </c>
      <c r="Q305" s="22">
        <v>55400.108403681625</v>
      </c>
      <c r="R305" s="22">
        <v>52453.23091781209</v>
      </c>
      <c r="S305" s="22">
        <v>1959.7497903854783</v>
      </c>
      <c r="T305" s="19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20" customFormat="1" ht="12" hidden="1">
      <c r="A306" s="21">
        <v>501505</v>
      </c>
      <c r="B306" s="21">
        <v>1505</v>
      </c>
      <c r="C306" s="21">
        <v>22907</v>
      </c>
      <c r="D306" s="17" t="s">
        <v>61</v>
      </c>
      <c r="E306" s="17" t="s">
        <v>20</v>
      </c>
      <c r="F306" s="17" t="s">
        <v>682</v>
      </c>
      <c r="G306" s="17">
        <v>10</v>
      </c>
      <c r="H306" s="17" t="s">
        <v>683</v>
      </c>
      <c r="I306" s="17" t="s">
        <v>677</v>
      </c>
      <c r="J306" s="22">
        <v>290277.97962264577</v>
      </c>
      <c r="K306" s="22">
        <v>24189.83163522048</v>
      </c>
      <c r="L306" s="22">
        <v>11194.76087069961</v>
      </c>
      <c r="M306" s="18">
        <v>0</v>
      </c>
      <c r="N306" s="22">
        <v>119.49693843813893</v>
      </c>
      <c r="O306" s="23">
        <v>0</v>
      </c>
      <c r="P306" s="23">
        <v>5079.864643396301</v>
      </c>
      <c r="Q306" s="22">
        <v>55400.108403681625</v>
      </c>
      <c r="R306" s="22">
        <v>52453.23091781209</v>
      </c>
      <c r="S306" s="22">
        <v>1959.7497903854783</v>
      </c>
      <c r="T306" s="19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20" customFormat="1" ht="12" hidden="1">
      <c r="A307" s="21">
        <v>501206</v>
      </c>
      <c r="B307" s="21">
        <v>1206</v>
      </c>
      <c r="C307" s="21">
        <v>41975</v>
      </c>
      <c r="D307" s="17" t="s">
        <v>19</v>
      </c>
      <c r="E307" s="17" t="s">
        <v>20</v>
      </c>
      <c r="F307" s="17" t="s">
        <v>684</v>
      </c>
      <c r="G307" s="17">
        <v>10</v>
      </c>
      <c r="H307" s="17" t="s">
        <v>685</v>
      </c>
      <c r="I307" s="17" t="s">
        <v>686</v>
      </c>
      <c r="J307" s="22">
        <v>290277.97962264577</v>
      </c>
      <c r="K307" s="22">
        <v>24189.83163522048</v>
      </c>
      <c r="L307" s="22">
        <v>11194.76087069961</v>
      </c>
      <c r="M307" s="18">
        <v>0</v>
      </c>
      <c r="N307" s="22">
        <v>119.49693843813893</v>
      </c>
      <c r="O307" s="23">
        <v>0</v>
      </c>
      <c r="P307" s="23">
        <v>5079.864643396301</v>
      </c>
      <c r="Q307" s="22">
        <v>55400.108403681625</v>
      </c>
      <c r="R307" s="22">
        <v>52453.23091781209</v>
      </c>
      <c r="S307" s="22">
        <v>1959.7497903854783</v>
      </c>
      <c r="T307" s="4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20" customFormat="1" ht="12" hidden="1">
      <c r="A308" s="21">
        <v>501206</v>
      </c>
      <c r="B308" s="21">
        <v>1206</v>
      </c>
      <c r="C308" s="21">
        <v>55806</v>
      </c>
      <c r="D308" s="17" t="s">
        <v>19</v>
      </c>
      <c r="E308" s="17" t="s">
        <v>20</v>
      </c>
      <c r="F308" s="17" t="s">
        <v>687</v>
      </c>
      <c r="G308" s="17">
        <v>10</v>
      </c>
      <c r="H308" s="17" t="s">
        <v>688</v>
      </c>
      <c r="I308" s="17" t="s">
        <v>686</v>
      </c>
      <c r="J308" s="22">
        <v>290277.97962264577</v>
      </c>
      <c r="K308" s="22">
        <v>24189.83163522048</v>
      </c>
      <c r="L308" s="22">
        <v>11194.76087069961</v>
      </c>
      <c r="M308" s="18">
        <v>0</v>
      </c>
      <c r="N308" s="22">
        <v>119.49693843813893</v>
      </c>
      <c r="O308" s="23">
        <v>0</v>
      </c>
      <c r="P308" s="23">
        <v>5079.864643396301</v>
      </c>
      <c r="Q308" s="22">
        <v>55400.108403681625</v>
      </c>
      <c r="R308" s="22">
        <v>52453.23091781209</v>
      </c>
      <c r="S308" s="22">
        <v>1959.7497903854783</v>
      </c>
      <c r="T308" s="19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20" customFormat="1" ht="12" hidden="1">
      <c r="A309" s="21">
        <v>501406</v>
      </c>
      <c r="B309" s="21">
        <v>1406</v>
      </c>
      <c r="C309" s="21">
        <v>58175</v>
      </c>
      <c r="D309" s="17" t="s">
        <v>54</v>
      </c>
      <c r="E309" s="17" t="s">
        <v>31</v>
      </c>
      <c r="F309" s="17" t="s">
        <v>20</v>
      </c>
      <c r="G309" s="17">
        <v>10</v>
      </c>
      <c r="H309" s="17" t="s">
        <v>689</v>
      </c>
      <c r="I309" s="17" t="s">
        <v>690</v>
      </c>
      <c r="J309" s="22">
        <v>290277.97962264577</v>
      </c>
      <c r="K309" s="22">
        <v>24189.83163522048</v>
      </c>
      <c r="L309" s="22">
        <v>11194.76087069961</v>
      </c>
      <c r="M309" s="18">
        <v>0</v>
      </c>
      <c r="N309" s="22">
        <v>119.49693843813893</v>
      </c>
      <c r="O309" s="23">
        <v>0</v>
      </c>
      <c r="P309" s="23">
        <v>5079.864643396301</v>
      </c>
      <c r="Q309" s="22">
        <v>55400.108403681625</v>
      </c>
      <c r="R309" s="22">
        <v>52453.23091781209</v>
      </c>
      <c r="S309" s="22">
        <v>1959.7497903854783</v>
      </c>
      <c r="T309" s="19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20" customFormat="1" ht="12" hidden="1">
      <c r="A310" s="21">
        <v>501445</v>
      </c>
      <c r="B310" s="21">
        <v>1445</v>
      </c>
      <c r="C310" s="21">
        <v>86710</v>
      </c>
      <c r="D310" s="17" t="s">
        <v>19</v>
      </c>
      <c r="E310" s="17" t="s">
        <v>31</v>
      </c>
      <c r="F310" s="17" t="s">
        <v>691</v>
      </c>
      <c r="G310" s="17">
        <v>10</v>
      </c>
      <c r="H310" s="17" t="s">
        <v>692</v>
      </c>
      <c r="I310" s="17" t="s">
        <v>693</v>
      </c>
      <c r="J310" s="22">
        <v>290277.97962264577</v>
      </c>
      <c r="K310" s="22">
        <v>24189.83163522048</v>
      </c>
      <c r="L310" s="22">
        <v>11194.76087069961</v>
      </c>
      <c r="M310" s="18">
        <v>0</v>
      </c>
      <c r="N310" s="22">
        <v>119.49693843813893</v>
      </c>
      <c r="O310" s="23">
        <v>0</v>
      </c>
      <c r="P310" s="23">
        <v>5079.864643396301</v>
      </c>
      <c r="Q310" s="22">
        <v>55400.108403681625</v>
      </c>
      <c r="R310" s="22">
        <v>52453.23091781209</v>
      </c>
      <c r="S310" s="22">
        <v>1959.7497903854783</v>
      </c>
      <c r="T310" s="4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20" customFormat="1" ht="12" hidden="1">
      <c r="A311" s="26">
        <v>501406</v>
      </c>
      <c r="B311" s="21">
        <v>1412</v>
      </c>
      <c r="C311" s="21">
        <v>87379</v>
      </c>
      <c r="D311" s="17" t="s">
        <v>19</v>
      </c>
      <c r="E311" s="17" t="s">
        <v>20</v>
      </c>
      <c r="F311" s="17" t="s">
        <v>482</v>
      </c>
      <c r="G311" s="17">
        <v>10</v>
      </c>
      <c r="H311" s="17" t="s">
        <v>509</v>
      </c>
      <c r="I311" s="17" t="s">
        <v>694</v>
      </c>
      <c r="J311" s="22">
        <v>290277.97962264577</v>
      </c>
      <c r="K311" s="22">
        <v>24189.83163522048</v>
      </c>
      <c r="L311" s="22">
        <v>11194.76087069961</v>
      </c>
      <c r="M311" s="18">
        <v>0</v>
      </c>
      <c r="N311" s="22">
        <v>119.49693843813893</v>
      </c>
      <c r="O311" s="23">
        <v>0</v>
      </c>
      <c r="P311" s="23">
        <v>5079.864643396301</v>
      </c>
      <c r="Q311" s="22">
        <v>55400.108403681625</v>
      </c>
      <c r="R311" s="22">
        <v>52453.23091781209</v>
      </c>
      <c r="S311" s="22">
        <v>1959.7497903854783</v>
      </c>
      <c r="T311" s="4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20" customFormat="1" ht="12" hidden="1">
      <c r="A312" s="21">
        <v>501406</v>
      </c>
      <c r="B312" s="21">
        <v>1406</v>
      </c>
      <c r="C312" s="21">
        <v>87586</v>
      </c>
      <c r="D312" s="17" t="s">
        <v>19</v>
      </c>
      <c r="E312" s="17" t="s">
        <v>31</v>
      </c>
      <c r="F312" s="17" t="s">
        <v>533</v>
      </c>
      <c r="G312" s="17">
        <v>10</v>
      </c>
      <c r="H312" s="17" t="s">
        <v>695</v>
      </c>
      <c r="I312" s="17" t="s">
        <v>694</v>
      </c>
      <c r="J312" s="22">
        <v>290277.97962264577</v>
      </c>
      <c r="K312" s="22">
        <v>24189.83163522048</v>
      </c>
      <c r="L312" s="22">
        <v>11194.76087069961</v>
      </c>
      <c r="M312" s="18">
        <v>0</v>
      </c>
      <c r="N312" s="22">
        <v>119.49693843813893</v>
      </c>
      <c r="O312" s="23">
        <v>0</v>
      </c>
      <c r="P312" s="23">
        <v>5079.864643396301</v>
      </c>
      <c r="Q312" s="22">
        <v>55400.108403681625</v>
      </c>
      <c r="R312" s="22">
        <v>52453.23091781209</v>
      </c>
      <c r="S312" s="22">
        <v>1959.7497903854783</v>
      </c>
      <c r="T312" s="4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20" customFormat="1" ht="12" hidden="1">
      <c r="A313" s="26">
        <v>501406</v>
      </c>
      <c r="B313" s="21">
        <v>1412</v>
      </c>
      <c r="C313" s="21">
        <v>87654</v>
      </c>
      <c r="D313" s="17" t="s">
        <v>19</v>
      </c>
      <c r="E313" s="17" t="s">
        <v>20</v>
      </c>
      <c r="F313" s="17" t="s">
        <v>614</v>
      </c>
      <c r="G313" s="17">
        <v>10</v>
      </c>
      <c r="H313" s="17" t="s">
        <v>148</v>
      </c>
      <c r="I313" s="17" t="s">
        <v>694</v>
      </c>
      <c r="J313" s="22">
        <v>290277.97962264577</v>
      </c>
      <c r="K313" s="22">
        <v>24189.83163522048</v>
      </c>
      <c r="L313" s="22">
        <v>11194.76087069961</v>
      </c>
      <c r="M313" s="18">
        <v>0</v>
      </c>
      <c r="N313" s="22">
        <v>119.49693843813893</v>
      </c>
      <c r="O313" s="23">
        <v>0</v>
      </c>
      <c r="P313" s="23">
        <v>5079.864643396301</v>
      </c>
      <c r="Q313" s="22">
        <v>55400.108403681625</v>
      </c>
      <c r="R313" s="22">
        <v>52453.23091781209</v>
      </c>
      <c r="S313" s="22">
        <v>1959.7497903854783</v>
      </c>
      <c r="T313" s="19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20" customFormat="1" ht="12" hidden="1">
      <c r="A314" s="21">
        <v>501407</v>
      </c>
      <c r="B314" s="21">
        <v>1407</v>
      </c>
      <c r="C314" s="21">
        <v>87670</v>
      </c>
      <c r="D314" s="17" t="s">
        <v>19</v>
      </c>
      <c r="E314" s="17" t="s">
        <v>31</v>
      </c>
      <c r="F314" s="17" t="s">
        <v>696</v>
      </c>
      <c r="G314" s="17">
        <v>10</v>
      </c>
      <c r="H314" s="17" t="s">
        <v>697</v>
      </c>
      <c r="I314" s="17" t="s">
        <v>690</v>
      </c>
      <c r="J314" s="22">
        <v>290277.97962264577</v>
      </c>
      <c r="K314" s="22">
        <v>24189.83163522048</v>
      </c>
      <c r="L314" s="22">
        <v>11194.76087069961</v>
      </c>
      <c r="M314" s="18">
        <v>0</v>
      </c>
      <c r="N314" s="22">
        <v>119.49693843813893</v>
      </c>
      <c r="O314" s="23">
        <v>0</v>
      </c>
      <c r="P314" s="23">
        <v>5079.864643396301</v>
      </c>
      <c r="Q314" s="22">
        <v>55400.108403681625</v>
      </c>
      <c r="R314" s="22">
        <v>52453.23091781209</v>
      </c>
      <c r="S314" s="22">
        <v>1959.7497903854783</v>
      </c>
      <c r="T314" s="19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20" customFormat="1" ht="12" hidden="1">
      <c r="A315" s="21">
        <v>501505</v>
      </c>
      <c r="B315" s="21">
        <v>1505</v>
      </c>
      <c r="C315" s="21">
        <v>91190</v>
      </c>
      <c r="D315" s="17" t="s">
        <v>54</v>
      </c>
      <c r="E315" s="17" t="s">
        <v>20</v>
      </c>
      <c r="F315" s="17" t="s">
        <v>698</v>
      </c>
      <c r="G315" s="17">
        <v>10</v>
      </c>
      <c r="H315" s="17" t="s">
        <v>699</v>
      </c>
      <c r="I315" s="17" t="s">
        <v>677</v>
      </c>
      <c r="J315" s="22">
        <v>290277.97962264577</v>
      </c>
      <c r="K315" s="22">
        <v>24189.83163522048</v>
      </c>
      <c r="L315" s="22">
        <v>11194.76087069961</v>
      </c>
      <c r="M315" s="18">
        <v>0</v>
      </c>
      <c r="N315" s="22">
        <v>119.49693843813893</v>
      </c>
      <c r="O315" s="23">
        <v>0</v>
      </c>
      <c r="P315" s="23">
        <v>5079.864643396301</v>
      </c>
      <c r="Q315" s="22">
        <v>55400.108403681625</v>
      </c>
      <c r="R315" s="22">
        <v>52453.23091781209</v>
      </c>
      <c r="S315" s="22">
        <v>1959.7497903854783</v>
      </c>
      <c r="T315" s="19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ht="12" hidden="1">
      <c r="A316" s="21">
        <v>501445</v>
      </c>
      <c r="B316" s="21">
        <v>1445</v>
      </c>
      <c r="C316" s="21">
        <v>91420</v>
      </c>
      <c r="D316" s="17" t="s">
        <v>54</v>
      </c>
      <c r="E316" s="17" t="s">
        <v>31</v>
      </c>
      <c r="F316" s="17" t="s">
        <v>700</v>
      </c>
      <c r="G316" s="17">
        <v>10</v>
      </c>
      <c r="H316" s="17" t="s">
        <v>701</v>
      </c>
      <c r="I316" s="17" t="s">
        <v>690</v>
      </c>
      <c r="J316" s="22">
        <v>290277.97962264577</v>
      </c>
      <c r="K316" s="22">
        <v>24189.83163522048</v>
      </c>
      <c r="L316" s="22">
        <v>11194.76087069961</v>
      </c>
      <c r="M316" s="18">
        <v>0</v>
      </c>
      <c r="N316" s="22">
        <v>119.49693843813893</v>
      </c>
      <c r="O316" s="23">
        <v>0</v>
      </c>
      <c r="P316" s="23">
        <v>5079.864643396301</v>
      </c>
      <c r="Q316" s="22">
        <v>55400.108403681625</v>
      </c>
      <c r="R316" s="22">
        <v>52453.23091781209</v>
      </c>
      <c r="S316" s="22">
        <v>1959.7497903854783</v>
      </c>
      <c r="T316" s="19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7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20" customFormat="1" ht="12" hidden="1">
      <c r="A317" s="21">
        <v>501505</v>
      </c>
      <c r="B317" s="21">
        <v>1505</v>
      </c>
      <c r="C317" s="21">
        <v>92283</v>
      </c>
      <c r="D317" s="17" t="s">
        <v>54</v>
      </c>
      <c r="E317" s="17" t="s">
        <v>20</v>
      </c>
      <c r="F317" s="17" t="s">
        <v>244</v>
      </c>
      <c r="G317" s="17">
        <v>10</v>
      </c>
      <c r="H317" s="17" t="s">
        <v>80</v>
      </c>
      <c r="I317" s="17" t="s">
        <v>677</v>
      </c>
      <c r="J317" s="22">
        <v>290277.97962264577</v>
      </c>
      <c r="K317" s="22">
        <v>24189.83163522048</v>
      </c>
      <c r="L317" s="22">
        <v>11194.76087069961</v>
      </c>
      <c r="M317" s="18">
        <v>0</v>
      </c>
      <c r="N317" s="22">
        <v>119.49693843813893</v>
      </c>
      <c r="O317" s="23">
        <v>0</v>
      </c>
      <c r="P317" s="23">
        <v>5079.864643396301</v>
      </c>
      <c r="Q317" s="22">
        <v>55400.108403681625</v>
      </c>
      <c r="R317" s="22">
        <v>52453.23091781209</v>
      </c>
      <c r="S317" s="22">
        <v>1959.7497903854783</v>
      </c>
      <c r="T317" s="4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20" customFormat="1" ht="12" hidden="1">
      <c r="A318" s="21">
        <v>501206</v>
      </c>
      <c r="B318" s="21">
        <v>1206</v>
      </c>
      <c r="C318" s="21">
        <v>200188</v>
      </c>
      <c r="D318" s="17" t="s">
        <v>19</v>
      </c>
      <c r="E318" s="17" t="s">
        <v>20</v>
      </c>
      <c r="F318" s="17" t="s">
        <v>204</v>
      </c>
      <c r="G318" s="17">
        <v>10</v>
      </c>
      <c r="H318" s="17" t="s">
        <v>702</v>
      </c>
      <c r="I318" s="17" t="s">
        <v>686</v>
      </c>
      <c r="J318" s="22">
        <v>290277.97962264577</v>
      </c>
      <c r="K318" s="22">
        <v>24189.83163522048</v>
      </c>
      <c r="L318" s="22">
        <v>11194.76087069961</v>
      </c>
      <c r="M318" s="18">
        <v>0</v>
      </c>
      <c r="N318" s="22">
        <v>119.49693843813893</v>
      </c>
      <c r="O318" s="23">
        <v>0</v>
      </c>
      <c r="P318" s="23">
        <v>5079.864643396301</v>
      </c>
      <c r="Q318" s="22">
        <v>55400.108403681625</v>
      </c>
      <c r="R318" s="22">
        <v>52453.23091781209</v>
      </c>
      <c r="S318" s="22">
        <v>1959.7497903854783</v>
      </c>
      <c r="T318" s="4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20" customFormat="1" ht="12" hidden="1">
      <c r="A319" s="28">
        <v>501443</v>
      </c>
      <c r="B319" s="21">
        <v>1443</v>
      </c>
      <c r="C319" s="21">
        <v>200462</v>
      </c>
      <c r="D319" s="17" t="s">
        <v>19</v>
      </c>
      <c r="E319" s="17" t="s">
        <v>20</v>
      </c>
      <c r="F319" s="17" t="s">
        <v>62</v>
      </c>
      <c r="G319" s="17"/>
      <c r="H319" s="17" t="s">
        <v>703</v>
      </c>
      <c r="I319" s="17" t="s">
        <v>647</v>
      </c>
      <c r="J319" s="22">
        <v>287207.5721766658</v>
      </c>
      <c r="K319" s="22">
        <v>23933.964348055484</v>
      </c>
      <c r="L319" s="22">
        <v>11194.76087069961</v>
      </c>
      <c r="M319" s="18">
        <v>0</v>
      </c>
      <c r="N319" s="22">
        <v>119.49693843813893</v>
      </c>
      <c r="O319" s="23">
        <v>0</v>
      </c>
      <c r="P319" s="23">
        <v>5026.132513091652</v>
      </c>
      <c r="Q319" s="22">
        <v>55400.108403681625</v>
      </c>
      <c r="R319" s="22">
        <v>51898.40829232351</v>
      </c>
      <c r="S319" s="22">
        <v>1959.7497903854783</v>
      </c>
      <c r="T319" s="4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20" customFormat="1" ht="12" hidden="1">
      <c r="A320" s="28">
        <v>501406</v>
      </c>
      <c r="B320" s="21">
        <v>1406</v>
      </c>
      <c r="C320" s="21">
        <v>200212</v>
      </c>
      <c r="D320" s="17" t="s">
        <v>19</v>
      </c>
      <c r="E320" s="17" t="s">
        <v>31</v>
      </c>
      <c r="F320" s="17" t="s">
        <v>704</v>
      </c>
      <c r="G320" s="17"/>
      <c r="H320" s="17" t="s">
        <v>705</v>
      </c>
      <c r="I320" s="17" t="s">
        <v>647</v>
      </c>
      <c r="J320" s="22">
        <v>286917.12822907313</v>
      </c>
      <c r="K320" s="22">
        <v>23909.760685756093</v>
      </c>
      <c r="L320" s="22">
        <v>11194.76087069961</v>
      </c>
      <c r="M320" s="18">
        <v>0</v>
      </c>
      <c r="N320" s="22">
        <v>119.49693843813893</v>
      </c>
      <c r="O320" s="23">
        <v>0</v>
      </c>
      <c r="P320" s="23">
        <v>5021.04974400878</v>
      </c>
      <c r="Q320" s="22">
        <v>55400.108403681625</v>
      </c>
      <c r="R320" s="22">
        <v>51845.925070993515</v>
      </c>
      <c r="S320" s="22">
        <v>1959.7497903854783</v>
      </c>
      <c r="T320" s="4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20" customFormat="1" ht="12" hidden="1">
      <c r="A321" s="28">
        <v>501443</v>
      </c>
      <c r="B321" s="21">
        <v>1443</v>
      </c>
      <c r="C321" s="21">
        <v>200213</v>
      </c>
      <c r="D321" s="17" t="s">
        <v>19</v>
      </c>
      <c r="E321" s="17" t="s">
        <v>20</v>
      </c>
      <c r="F321" s="17" t="s">
        <v>706</v>
      </c>
      <c r="G321" s="17"/>
      <c r="H321" s="17" t="s">
        <v>707</v>
      </c>
      <c r="I321" s="17" t="s">
        <v>647</v>
      </c>
      <c r="J321" s="22">
        <v>286917.12822907313</v>
      </c>
      <c r="K321" s="22">
        <v>23909.760685756093</v>
      </c>
      <c r="L321" s="22">
        <v>11194.76087069961</v>
      </c>
      <c r="M321" s="18">
        <v>0</v>
      </c>
      <c r="N321" s="22">
        <v>119.49693843813893</v>
      </c>
      <c r="O321" s="23">
        <v>0</v>
      </c>
      <c r="P321" s="23">
        <v>5021.04974400878</v>
      </c>
      <c r="Q321" s="22">
        <v>55400.108403681625</v>
      </c>
      <c r="R321" s="22">
        <v>51845.925070993515</v>
      </c>
      <c r="S321" s="22">
        <v>1959.7497903854783</v>
      </c>
      <c r="T321" s="19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20" customFormat="1" ht="12" hidden="1">
      <c r="A322" s="28">
        <v>501443</v>
      </c>
      <c r="B322" s="21">
        <v>1443</v>
      </c>
      <c r="C322" s="21">
        <v>200214</v>
      </c>
      <c r="D322" s="17" t="s">
        <v>19</v>
      </c>
      <c r="E322" s="17" t="s">
        <v>31</v>
      </c>
      <c r="F322" s="17" t="s">
        <v>708</v>
      </c>
      <c r="G322" s="17"/>
      <c r="H322" s="17" t="s">
        <v>475</v>
      </c>
      <c r="I322" s="17" t="s">
        <v>647</v>
      </c>
      <c r="J322" s="22">
        <v>286917.12822907313</v>
      </c>
      <c r="K322" s="22">
        <v>23909.760685756093</v>
      </c>
      <c r="L322" s="22">
        <v>11194.76087069961</v>
      </c>
      <c r="M322" s="18">
        <v>0</v>
      </c>
      <c r="N322" s="22">
        <v>119.49693843813893</v>
      </c>
      <c r="O322" s="23">
        <v>0</v>
      </c>
      <c r="P322" s="23">
        <v>5021.04974400878</v>
      </c>
      <c r="Q322" s="22">
        <v>55400.108403681625</v>
      </c>
      <c r="R322" s="22">
        <v>51845.925070993515</v>
      </c>
      <c r="S322" s="22">
        <v>1959.7497903854783</v>
      </c>
      <c r="T322" s="19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20" customFormat="1" ht="12" hidden="1">
      <c r="A323" s="28">
        <v>501443</v>
      </c>
      <c r="B323" s="21">
        <v>1443</v>
      </c>
      <c r="C323" s="21">
        <v>200216</v>
      </c>
      <c r="D323" s="17" t="s">
        <v>19</v>
      </c>
      <c r="E323" s="17" t="s">
        <v>20</v>
      </c>
      <c r="F323" s="17" t="s">
        <v>192</v>
      </c>
      <c r="G323" s="17"/>
      <c r="H323" s="17" t="s">
        <v>709</v>
      </c>
      <c r="I323" s="17" t="s">
        <v>647</v>
      </c>
      <c r="J323" s="22">
        <v>286917.12822907313</v>
      </c>
      <c r="K323" s="22">
        <v>23909.760685756093</v>
      </c>
      <c r="L323" s="22">
        <v>11194.76087069961</v>
      </c>
      <c r="M323" s="18">
        <v>0</v>
      </c>
      <c r="N323" s="22">
        <v>119.49693843813893</v>
      </c>
      <c r="O323" s="23">
        <v>0</v>
      </c>
      <c r="P323" s="23">
        <v>5021.04974400878</v>
      </c>
      <c r="Q323" s="22">
        <v>55400.108403681625</v>
      </c>
      <c r="R323" s="22">
        <v>51845.925070993515</v>
      </c>
      <c r="S323" s="22">
        <v>1959.7497903854783</v>
      </c>
      <c r="T323" s="19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20" customFormat="1" ht="12" hidden="1">
      <c r="A324" s="28">
        <v>501406</v>
      </c>
      <c r="B324" s="21">
        <v>1406</v>
      </c>
      <c r="C324" s="21">
        <v>200218</v>
      </c>
      <c r="D324" s="17" t="s">
        <v>19</v>
      </c>
      <c r="E324" s="17" t="s">
        <v>31</v>
      </c>
      <c r="F324" s="17" t="s">
        <v>498</v>
      </c>
      <c r="G324" s="17"/>
      <c r="H324" s="17" t="s">
        <v>710</v>
      </c>
      <c r="I324" s="17" t="s">
        <v>647</v>
      </c>
      <c r="J324" s="22">
        <v>286917.12822907313</v>
      </c>
      <c r="K324" s="22">
        <v>23909.760685756093</v>
      </c>
      <c r="L324" s="22">
        <v>11194.76087069961</v>
      </c>
      <c r="M324" s="18">
        <v>0</v>
      </c>
      <c r="N324" s="22">
        <v>119.49693843813893</v>
      </c>
      <c r="O324" s="23">
        <v>0</v>
      </c>
      <c r="P324" s="23">
        <v>5021.04974400878</v>
      </c>
      <c r="Q324" s="22">
        <v>55400.108403681625</v>
      </c>
      <c r="R324" s="22">
        <v>51845.925070993515</v>
      </c>
      <c r="S324" s="22">
        <v>1959.7497903854783</v>
      </c>
      <c r="T324" s="19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20" customFormat="1" ht="12" hidden="1">
      <c r="A325" s="28">
        <v>501443</v>
      </c>
      <c r="B325" s="21">
        <v>1443</v>
      </c>
      <c r="C325" s="21">
        <v>200220</v>
      </c>
      <c r="D325" s="17" t="s">
        <v>19</v>
      </c>
      <c r="E325" s="17" t="s">
        <v>31</v>
      </c>
      <c r="F325" s="17" t="s">
        <v>711</v>
      </c>
      <c r="G325" s="17"/>
      <c r="H325" s="17" t="s">
        <v>712</v>
      </c>
      <c r="I325" s="17" t="s">
        <v>647</v>
      </c>
      <c r="J325" s="22">
        <v>286917.12822907313</v>
      </c>
      <c r="K325" s="22">
        <v>23909.760685756093</v>
      </c>
      <c r="L325" s="22">
        <v>11194.76087069961</v>
      </c>
      <c r="M325" s="18">
        <v>0</v>
      </c>
      <c r="N325" s="22">
        <v>119.49693843813893</v>
      </c>
      <c r="O325" s="23">
        <v>0</v>
      </c>
      <c r="P325" s="23">
        <v>5021.04974400878</v>
      </c>
      <c r="Q325" s="22">
        <v>55400.108403681625</v>
      </c>
      <c r="R325" s="22">
        <v>51845.925070993515</v>
      </c>
      <c r="S325" s="22">
        <v>1959.7497903854783</v>
      </c>
      <c r="T325" s="19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20" customFormat="1" ht="12" hidden="1">
      <c r="A326" s="28">
        <v>501406</v>
      </c>
      <c r="B326" s="21">
        <v>1406</v>
      </c>
      <c r="C326" s="21">
        <v>200221</v>
      </c>
      <c r="D326" s="17" t="s">
        <v>19</v>
      </c>
      <c r="E326" s="17" t="s">
        <v>31</v>
      </c>
      <c r="F326" s="17" t="s">
        <v>713</v>
      </c>
      <c r="G326" s="17"/>
      <c r="H326" s="17" t="s">
        <v>714</v>
      </c>
      <c r="I326" s="17" t="s">
        <v>647</v>
      </c>
      <c r="J326" s="22">
        <v>286917.12822907313</v>
      </c>
      <c r="K326" s="22">
        <v>23909.760685756093</v>
      </c>
      <c r="L326" s="22">
        <v>11194.76087069961</v>
      </c>
      <c r="M326" s="18">
        <v>0</v>
      </c>
      <c r="N326" s="22">
        <v>119.49693843813893</v>
      </c>
      <c r="O326" s="23">
        <v>0</v>
      </c>
      <c r="P326" s="23">
        <v>5021.04974400878</v>
      </c>
      <c r="Q326" s="22">
        <v>55400.108403681625</v>
      </c>
      <c r="R326" s="22">
        <v>51845.925070993515</v>
      </c>
      <c r="S326" s="22">
        <v>1959.7497903854783</v>
      </c>
      <c r="T326" s="19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20" customFormat="1" ht="12" hidden="1">
      <c r="A327" s="28">
        <v>501443</v>
      </c>
      <c r="B327" s="21">
        <v>1443</v>
      </c>
      <c r="C327" s="21">
        <v>200223</v>
      </c>
      <c r="D327" s="17" t="s">
        <v>19</v>
      </c>
      <c r="E327" s="17" t="s">
        <v>20</v>
      </c>
      <c r="F327" s="17" t="s">
        <v>715</v>
      </c>
      <c r="G327" s="17"/>
      <c r="H327" s="17" t="s">
        <v>716</v>
      </c>
      <c r="I327" s="17" t="s">
        <v>647</v>
      </c>
      <c r="J327" s="22">
        <v>286917.12822907313</v>
      </c>
      <c r="K327" s="22">
        <v>23909.760685756093</v>
      </c>
      <c r="L327" s="22">
        <v>11194.76087069961</v>
      </c>
      <c r="M327" s="18">
        <v>0</v>
      </c>
      <c r="N327" s="22">
        <v>119.49693843813893</v>
      </c>
      <c r="O327" s="23">
        <v>0</v>
      </c>
      <c r="P327" s="23">
        <v>5021.04974400878</v>
      </c>
      <c r="Q327" s="22">
        <v>55400.108403681625</v>
      </c>
      <c r="R327" s="22">
        <v>51845.925070993515</v>
      </c>
      <c r="S327" s="22">
        <v>1959.7497903854783</v>
      </c>
      <c r="T327" s="19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20" customFormat="1" ht="12" hidden="1">
      <c r="A328" s="28">
        <v>501406</v>
      </c>
      <c r="B328" s="21">
        <v>1406</v>
      </c>
      <c r="C328" s="21">
        <v>200224</v>
      </c>
      <c r="D328" s="17" t="s">
        <v>19</v>
      </c>
      <c r="E328" s="17" t="s">
        <v>31</v>
      </c>
      <c r="F328" s="17" t="s">
        <v>717</v>
      </c>
      <c r="G328" s="17"/>
      <c r="H328" s="17" t="s">
        <v>718</v>
      </c>
      <c r="I328" s="17" t="s">
        <v>647</v>
      </c>
      <c r="J328" s="22">
        <v>286917.12822907313</v>
      </c>
      <c r="K328" s="22">
        <v>23909.760685756093</v>
      </c>
      <c r="L328" s="22">
        <v>11194.76087069961</v>
      </c>
      <c r="M328" s="18">
        <v>0</v>
      </c>
      <c r="N328" s="22">
        <v>119.49693843813893</v>
      </c>
      <c r="O328" s="23">
        <v>0</v>
      </c>
      <c r="P328" s="23">
        <v>5021.04974400878</v>
      </c>
      <c r="Q328" s="22">
        <v>55400.108403681625</v>
      </c>
      <c r="R328" s="22">
        <v>51845.925070993515</v>
      </c>
      <c r="S328" s="22">
        <v>1959.7497903854783</v>
      </c>
      <c r="T328" s="19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20" customFormat="1" ht="12" hidden="1">
      <c r="A329" s="28">
        <v>501443</v>
      </c>
      <c r="B329" s="21">
        <v>1443</v>
      </c>
      <c r="C329" s="21">
        <v>200226</v>
      </c>
      <c r="D329" s="17" t="s">
        <v>19</v>
      </c>
      <c r="E329" s="17" t="s">
        <v>31</v>
      </c>
      <c r="F329" s="17" t="s">
        <v>719</v>
      </c>
      <c r="G329" s="17"/>
      <c r="H329" s="17" t="s">
        <v>720</v>
      </c>
      <c r="I329" s="17" t="s">
        <v>647</v>
      </c>
      <c r="J329" s="22">
        <v>286917.12822907313</v>
      </c>
      <c r="K329" s="22">
        <v>23909.760685756093</v>
      </c>
      <c r="L329" s="22">
        <v>11194.76087069961</v>
      </c>
      <c r="M329" s="18">
        <v>0</v>
      </c>
      <c r="N329" s="22">
        <v>119.49693843813893</v>
      </c>
      <c r="O329" s="23">
        <v>0</v>
      </c>
      <c r="P329" s="23">
        <v>5021.04974400878</v>
      </c>
      <c r="Q329" s="22">
        <v>55400.108403681625</v>
      </c>
      <c r="R329" s="22">
        <v>51845.925070993515</v>
      </c>
      <c r="S329" s="22">
        <v>1959.7497903854783</v>
      </c>
      <c r="T329" s="19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20" customFormat="1" ht="12" hidden="1">
      <c r="A330" s="28">
        <v>501443</v>
      </c>
      <c r="B330" s="21">
        <v>1443</v>
      </c>
      <c r="C330" s="21">
        <v>200227</v>
      </c>
      <c r="D330" s="17" t="s">
        <v>19</v>
      </c>
      <c r="E330" s="17" t="s">
        <v>20</v>
      </c>
      <c r="F330" s="17" t="s">
        <v>721</v>
      </c>
      <c r="G330" s="17"/>
      <c r="H330" s="17" t="s">
        <v>722</v>
      </c>
      <c r="I330" s="17" t="s">
        <v>647</v>
      </c>
      <c r="J330" s="22">
        <v>286917.12822907313</v>
      </c>
      <c r="K330" s="22">
        <v>23909.760685756093</v>
      </c>
      <c r="L330" s="22">
        <v>11194.76087069961</v>
      </c>
      <c r="M330" s="18">
        <v>0</v>
      </c>
      <c r="N330" s="22">
        <v>119.49693843813893</v>
      </c>
      <c r="O330" s="23">
        <v>0</v>
      </c>
      <c r="P330" s="23">
        <v>5021.04974400878</v>
      </c>
      <c r="Q330" s="22">
        <v>55400.108403681625</v>
      </c>
      <c r="R330" s="22">
        <v>51845.925070993515</v>
      </c>
      <c r="S330" s="22">
        <v>1959.7497903854783</v>
      </c>
      <c r="T330" s="19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20" customFormat="1" ht="12" hidden="1">
      <c r="A331" s="28">
        <v>501443</v>
      </c>
      <c r="B331" s="21">
        <v>1443</v>
      </c>
      <c r="C331" s="21">
        <v>200230</v>
      </c>
      <c r="D331" s="17" t="s">
        <v>19</v>
      </c>
      <c r="E331" s="17" t="s">
        <v>20</v>
      </c>
      <c r="F331" s="17" t="s">
        <v>328</v>
      </c>
      <c r="G331" s="17"/>
      <c r="H331" s="17" t="s">
        <v>723</v>
      </c>
      <c r="I331" s="17" t="s">
        <v>647</v>
      </c>
      <c r="J331" s="22">
        <v>286917.12822907313</v>
      </c>
      <c r="K331" s="22">
        <v>23909.760685756093</v>
      </c>
      <c r="L331" s="22">
        <v>11194.76087069961</v>
      </c>
      <c r="M331" s="18">
        <v>0</v>
      </c>
      <c r="N331" s="22">
        <v>119.49693843813893</v>
      </c>
      <c r="O331" s="23">
        <v>0</v>
      </c>
      <c r="P331" s="23">
        <v>5021.04974400878</v>
      </c>
      <c r="Q331" s="22">
        <v>55400.108403681625</v>
      </c>
      <c r="R331" s="22">
        <v>51845.925070993515</v>
      </c>
      <c r="S331" s="22">
        <v>1959.7497903854783</v>
      </c>
      <c r="T331" s="19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20" customFormat="1" ht="12" hidden="1">
      <c r="A332" s="28">
        <v>501406</v>
      </c>
      <c r="B332" s="21">
        <v>1406</v>
      </c>
      <c r="C332" s="21">
        <v>200233</v>
      </c>
      <c r="D332" s="17" t="s">
        <v>19</v>
      </c>
      <c r="E332" s="17" t="s">
        <v>20</v>
      </c>
      <c r="F332" s="17" t="s">
        <v>51</v>
      </c>
      <c r="G332" s="17"/>
      <c r="H332" s="17" t="s">
        <v>724</v>
      </c>
      <c r="I332" s="17" t="s">
        <v>647</v>
      </c>
      <c r="J332" s="22">
        <v>286917.12822907313</v>
      </c>
      <c r="K332" s="22">
        <v>23909.760685756093</v>
      </c>
      <c r="L332" s="22">
        <v>11194.76087069961</v>
      </c>
      <c r="M332" s="18">
        <v>0</v>
      </c>
      <c r="N332" s="22">
        <v>119.49693843813893</v>
      </c>
      <c r="O332" s="23">
        <v>0</v>
      </c>
      <c r="P332" s="23">
        <v>5021.04974400878</v>
      </c>
      <c r="Q332" s="22">
        <v>55400.108403681625</v>
      </c>
      <c r="R332" s="22">
        <v>51845.925070993515</v>
      </c>
      <c r="S332" s="22">
        <v>1959.7497903854783</v>
      </c>
      <c r="T332" s="19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20" customFormat="1" ht="12" hidden="1">
      <c r="A333" s="21">
        <v>501443</v>
      </c>
      <c r="B333" s="21">
        <v>1443</v>
      </c>
      <c r="C333" s="21">
        <v>30070</v>
      </c>
      <c r="D333" s="17" t="s">
        <v>19</v>
      </c>
      <c r="E333" s="17" t="s">
        <v>20</v>
      </c>
      <c r="F333" s="17" t="s">
        <v>725</v>
      </c>
      <c r="G333" s="17">
        <v>10</v>
      </c>
      <c r="H333" s="17" t="s">
        <v>509</v>
      </c>
      <c r="I333" s="17" t="s">
        <v>726</v>
      </c>
      <c r="J333" s="22">
        <v>283716.712539885</v>
      </c>
      <c r="K333" s="22">
        <v>23643.05937832375</v>
      </c>
      <c r="L333" s="22">
        <v>11194.76087069961</v>
      </c>
      <c r="M333" s="18">
        <v>0</v>
      </c>
      <c r="N333" s="22">
        <v>119.49693843813893</v>
      </c>
      <c r="O333" s="23">
        <v>0</v>
      </c>
      <c r="P333" s="23">
        <v>4965.042469447988</v>
      </c>
      <c r="Q333" s="22">
        <v>55400.108403681625</v>
      </c>
      <c r="R333" s="22">
        <v>51267.60995595722</v>
      </c>
      <c r="S333" s="22">
        <v>1959.7497903854783</v>
      </c>
      <c r="T333" s="19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20" customFormat="1" ht="12" hidden="1">
      <c r="A334" s="21">
        <v>501445</v>
      </c>
      <c r="B334" s="21">
        <v>1451</v>
      </c>
      <c r="C334" s="21">
        <v>85630</v>
      </c>
      <c r="D334" s="17" t="s">
        <v>19</v>
      </c>
      <c r="E334" s="17" t="s">
        <v>31</v>
      </c>
      <c r="F334" s="17" t="s">
        <v>727</v>
      </c>
      <c r="G334" s="17">
        <v>10</v>
      </c>
      <c r="H334" s="17" t="s">
        <v>728</v>
      </c>
      <c r="I334" s="17" t="s">
        <v>694</v>
      </c>
      <c r="J334" s="22">
        <v>283716.712539885</v>
      </c>
      <c r="K334" s="22">
        <v>23643.05937832375</v>
      </c>
      <c r="L334" s="22">
        <v>11194.76087069961</v>
      </c>
      <c r="M334" s="18">
        <v>0</v>
      </c>
      <c r="N334" s="22">
        <v>119.49693843813893</v>
      </c>
      <c r="O334" s="23">
        <v>0</v>
      </c>
      <c r="P334" s="23">
        <v>4965.042469447988</v>
      </c>
      <c r="Q334" s="22">
        <v>55400.108403681625</v>
      </c>
      <c r="R334" s="22">
        <v>51267.60995595722</v>
      </c>
      <c r="S334" s="22">
        <v>1959.7497903854783</v>
      </c>
      <c r="T334" s="19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ht="12" hidden="1">
      <c r="A335" s="25">
        <v>501444</v>
      </c>
      <c r="B335" s="25">
        <v>1444</v>
      </c>
      <c r="C335" s="25">
        <v>23427</v>
      </c>
      <c r="D335" s="17" t="s">
        <v>19</v>
      </c>
      <c r="E335" s="17" t="s">
        <v>20</v>
      </c>
      <c r="F335" s="17" t="s">
        <v>341</v>
      </c>
      <c r="G335" s="17">
        <v>10</v>
      </c>
      <c r="H335" s="17" t="s">
        <v>729</v>
      </c>
      <c r="I335" s="17" t="s">
        <v>730</v>
      </c>
      <c r="J335" s="18">
        <v>277122.2518631136</v>
      </c>
      <c r="K335" s="23">
        <v>23093.5209885928</v>
      </c>
      <c r="L335" s="22">
        <v>11194.76087069961</v>
      </c>
      <c r="M335" s="18">
        <v>5532.2656684323565</v>
      </c>
      <c r="N335" s="23">
        <v>119.49693843813893</v>
      </c>
      <c r="O335" s="23">
        <v>0</v>
      </c>
      <c r="P335" s="23">
        <v>4849.639407604489</v>
      </c>
      <c r="Q335" s="22">
        <v>55400.108403681625</v>
      </c>
      <c r="R335" s="23">
        <v>50075.99091166463</v>
      </c>
      <c r="S335" s="23">
        <v>1959.7497903854783</v>
      </c>
      <c r="T335" s="19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7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20" customFormat="1" ht="12" hidden="1">
      <c r="A336" s="21">
        <v>501443</v>
      </c>
      <c r="B336" s="21">
        <v>1443</v>
      </c>
      <c r="C336" s="21">
        <v>34720</v>
      </c>
      <c r="D336" s="17" t="s">
        <v>19</v>
      </c>
      <c r="E336" s="17" t="s">
        <v>20</v>
      </c>
      <c r="F336" s="17" t="s">
        <v>725</v>
      </c>
      <c r="G336" s="17">
        <v>10</v>
      </c>
      <c r="H336" s="17" t="s">
        <v>731</v>
      </c>
      <c r="I336" s="17" t="s">
        <v>732</v>
      </c>
      <c r="J336" s="22">
        <v>277122.2518631136</v>
      </c>
      <c r="K336" s="22">
        <v>23093.5209885928</v>
      </c>
      <c r="L336" s="22">
        <v>11194.76087069961</v>
      </c>
      <c r="M336" s="18">
        <v>0</v>
      </c>
      <c r="N336" s="22">
        <v>119.49693843813893</v>
      </c>
      <c r="O336" s="23">
        <v>0</v>
      </c>
      <c r="P336" s="23">
        <v>4849.639407604489</v>
      </c>
      <c r="Q336" s="22">
        <v>55400.108403681625</v>
      </c>
      <c r="R336" s="22">
        <v>50075.99091166463</v>
      </c>
      <c r="S336" s="22">
        <v>1959.7497903854783</v>
      </c>
      <c r="T336" s="19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20" customFormat="1" ht="12" hidden="1">
      <c r="A337" s="21">
        <v>501443</v>
      </c>
      <c r="B337" s="21">
        <v>1443</v>
      </c>
      <c r="C337" s="21">
        <v>58900</v>
      </c>
      <c r="D337" s="17" t="s">
        <v>19</v>
      </c>
      <c r="E337" s="17" t="s">
        <v>20</v>
      </c>
      <c r="F337" s="17" t="s">
        <v>733</v>
      </c>
      <c r="G337" s="17">
        <v>10</v>
      </c>
      <c r="H337" s="17" t="s">
        <v>734</v>
      </c>
      <c r="I337" s="17" t="s">
        <v>735</v>
      </c>
      <c r="J337" s="22">
        <v>277122.2518631136</v>
      </c>
      <c r="K337" s="22">
        <v>23093.5209885928</v>
      </c>
      <c r="L337" s="22">
        <v>11194.76087069961</v>
      </c>
      <c r="M337" s="18">
        <v>0</v>
      </c>
      <c r="N337" s="22">
        <v>119.49693843813893</v>
      </c>
      <c r="O337" s="23">
        <v>0</v>
      </c>
      <c r="P337" s="23">
        <v>4849.639407604489</v>
      </c>
      <c r="Q337" s="22">
        <v>55400.108403681625</v>
      </c>
      <c r="R337" s="22">
        <v>50075.99091166463</v>
      </c>
      <c r="S337" s="22">
        <v>1959.7497903854783</v>
      </c>
      <c r="T337" s="19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20" customFormat="1" ht="12" hidden="1">
      <c r="A338" s="25">
        <v>501444</v>
      </c>
      <c r="B338" s="25">
        <v>1444</v>
      </c>
      <c r="C338" s="25">
        <v>33954</v>
      </c>
      <c r="D338" s="17" t="s">
        <v>19</v>
      </c>
      <c r="E338" s="17" t="s">
        <v>20</v>
      </c>
      <c r="F338" s="17" t="s">
        <v>295</v>
      </c>
      <c r="G338" s="17">
        <v>10</v>
      </c>
      <c r="H338" s="17" t="s">
        <v>736</v>
      </c>
      <c r="I338" s="17" t="s">
        <v>737</v>
      </c>
      <c r="J338" s="18">
        <v>270782.27540709014</v>
      </c>
      <c r="K338" s="23">
        <v>22565.18961725751</v>
      </c>
      <c r="L338" s="22">
        <v>11194.76087069961</v>
      </c>
      <c r="M338" s="18">
        <v>5532.2656684323565</v>
      </c>
      <c r="N338" s="23">
        <v>119.49693843813893</v>
      </c>
      <c r="O338" s="23">
        <v>0</v>
      </c>
      <c r="P338" s="23">
        <v>4738.689819624078</v>
      </c>
      <c r="Q338" s="22">
        <v>55400.108403681625</v>
      </c>
      <c r="R338" s="23">
        <v>48930.357166061185</v>
      </c>
      <c r="S338" s="23">
        <v>1959.7497903854783</v>
      </c>
      <c r="T338" s="19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20" customFormat="1" ht="12" hidden="1">
      <c r="A339" s="21">
        <v>501406</v>
      </c>
      <c r="B339" s="21">
        <v>1406</v>
      </c>
      <c r="C339" s="21">
        <v>35897</v>
      </c>
      <c r="D339" s="17" t="s">
        <v>19</v>
      </c>
      <c r="E339" s="17" t="s">
        <v>31</v>
      </c>
      <c r="F339" s="17" t="s">
        <v>346</v>
      </c>
      <c r="G339" s="17">
        <v>10</v>
      </c>
      <c r="H339" s="17" t="s">
        <v>738</v>
      </c>
      <c r="I339" s="17" t="s">
        <v>690</v>
      </c>
      <c r="J339" s="22">
        <v>270782.27540709014</v>
      </c>
      <c r="K339" s="22">
        <v>22565.18961725751</v>
      </c>
      <c r="L339" s="22">
        <v>11194.76087069961</v>
      </c>
      <c r="M339" s="18">
        <v>0</v>
      </c>
      <c r="N339" s="22">
        <v>119.49693843813893</v>
      </c>
      <c r="O339" s="23">
        <v>0</v>
      </c>
      <c r="P339" s="23">
        <v>4738.689819624078</v>
      </c>
      <c r="Q339" s="22">
        <v>55400.108403681625</v>
      </c>
      <c r="R339" s="22">
        <v>48930.357166061185</v>
      </c>
      <c r="S339" s="22">
        <v>1959.7497903854783</v>
      </c>
      <c r="T339" s="19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20" customFormat="1" ht="12" hidden="1">
      <c r="A340" s="21">
        <v>501443</v>
      </c>
      <c r="B340" s="21">
        <v>1443</v>
      </c>
      <c r="C340" s="21">
        <v>58586</v>
      </c>
      <c r="D340" s="17" t="s">
        <v>19</v>
      </c>
      <c r="E340" s="17" t="s">
        <v>20</v>
      </c>
      <c r="F340" s="17" t="s">
        <v>614</v>
      </c>
      <c r="G340" s="17">
        <v>10</v>
      </c>
      <c r="H340" s="17" t="s">
        <v>739</v>
      </c>
      <c r="I340" s="17" t="s">
        <v>737</v>
      </c>
      <c r="J340" s="22">
        <v>270782.27540709014</v>
      </c>
      <c r="K340" s="22">
        <v>22565.18961725751</v>
      </c>
      <c r="L340" s="22">
        <v>11194.76087069961</v>
      </c>
      <c r="M340" s="18">
        <v>0</v>
      </c>
      <c r="N340" s="22">
        <v>119.49693843813893</v>
      </c>
      <c r="O340" s="23">
        <v>0</v>
      </c>
      <c r="P340" s="23">
        <v>4738.689819624078</v>
      </c>
      <c r="Q340" s="22">
        <v>55400.108403681625</v>
      </c>
      <c r="R340" s="22">
        <v>48930.357166061185</v>
      </c>
      <c r="S340" s="22">
        <v>1959.7497903854783</v>
      </c>
      <c r="T340" s="19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20" customFormat="1" ht="12" hidden="1">
      <c r="A341" s="21">
        <v>501406</v>
      </c>
      <c r="B341" s="21">
        <v>1406</v>
      </c>
      <c r="C341" s="21">
        <v>59543</v>
      </c>
      <c r="D341" s="17" t="s">
        <v>19</v>
      </c>
      <c r="E341" s="17" t="s">
        <v>31</v>
      </c>
      <c r="F341" s="17" t="s">
        <v>740</v>
      </c>
      <c r="G341" s="17">
        <v>10</v>
      </c>
      <c r="H341" s="17" t="s">
        <v>741</v>
      </c>
      <c r="I341" s="17" t="s">
        <v>694</v>
      </c>
      <c r="J341" s="22">
        <v>270782.27540709014</v>
      </c>
      <c r="K341" s="22">
        <v>22565.18961725751</v>
      </c>
      <c r="L341" s="22">
        <v>11194.76087069961</v>
      </c>
      <c r="M341" s="18">
        <v>0</v>
      </c>
      <c r="N341" s="22">
        <v>119.49693843813893</v>
      </c>
      <c r="O341" s="23">
        <v>0</v>
      </c>
      <c r="P341" s="23">
        <v>4738.689819624078</v>
      </c>
      <c r="Q341" s="22">
        <v>55400.108403681625</v>
      </c>
      <c r="R341" s="22">
        <v>48930.357166061185</v>
      </c>
      <c r="S341" s="22">
        <v>1959.7497903854783</v>
      </c>
      <c r="T341" s="19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20" customFormat="1" ht="12" hidden="1">
      <c r="A342" s="21">
        <v>501444</v>
      </c>
      <c r="B342" s="21">
        <v>1444</v>
      </c>
      <c r="C342" s="21">
        <v>83690</v>
      </c>
      <c r="D342" s="17" t="s">
        <v>19</v>
      </c>
      <c r="E342" s="17" t="s">
        <v>31</v>
      </c>
      <c r="F342" s="17" t="s">
        <v>742</v>
      </c>
      <c r="G342" s="17">
        <v>10</v>
      </c>
      <c r="H342" s="17" t="s">
        <v>743</v>
      </c>
      <c r="I342" s="17" t="s">
        <v>694</v>
      </c>
      <c r="J342" s="22">
        <v>270782.27540709014</v>
      </c>
      <c r="K342" s="22">
        <v>22565.18961725751</v>
      </c>
      <c r="L342" s="22">
        <v>11194.76087069961</v>
      </c>
      <c r="M342" s="18">
        <v>0</v>
      </c>
      <c r="N342" s="22">
        <v>119.49693843813893</v>
      </c>
      <c r="O342" s="23">
        <v>0</v>
      </c>
      <c r="P342" s="23">
        <v>4738.689819624078</v>
      </c>
      <c r="Q342" s="22">
        <v>55400.108403681625</v>
      </c>
      <c r="R342" s="22">
        <v>48930.357166061185</v>
      </c>
      <c r="S342" s="22">
        <v>1959.7497903854783</v>
      </c>
      <c r="T342" s="19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20" customFormat="1" ht="12" hidden="1">
      <c r="A343" s="21">
        <v>501443</v>
      </c>
      <c r="B343" s="21">
        <v>1443</v>
      </c>
      <c r="C343" s="21">
        <v>27601</v>
      </c>
      <c r="D343" s="17" t="s">
        <v>19</v>
      </c>
      <c r="E343" s="17" t="s">
        <v>20</v>
      </c>
      <c r="F343" s="17" t="s">
        <v>744</v>
      </c>
      <c r="G343" s="17">
        <v>10</v>
      </c>
      <c r="H343" s="17" t="s">
        <v>745</v>
      </c>
      <c r="I343" s="17" t="s">
        <v>633</v>
      </c>
      <c r="J343" s="22">
        <v>264575.07332710904</v>
      </c>
      <c r="K343" s="22">
        <v>22047.922777259086</v>
      </c>
      <c r="L343" s="22">
        <v>11194.76087069961</v>
      </c>
      <c r="M343" s="18">
        <v>0</v>
      </c>
      <c r="N343" s="22">
        <v>119.49693843813893</v>
      </c>
      <c r="O343" s="23">
        <v>0</v>
      </c>
      <c r="P343" s="23">
        <v>4630.063783224408</v>
      </c>
      <c r="Q343" s="22">
        <v>55400.108403681625</v>
      </c>
      <c r="R343" s="22">
        <v>47808.715750208605</v>
      </c>
      <c r="S343" s="22">
        <v>1959.7497903854783</v>
      </c>
      <c r="T343" s="19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20" customFormat="1" ht="12" hidden="1">
      <c r="A344" s="21">
        <v>501443</v>
      </c>
      <c r="B344" s="21">
        <v>1443</v>
      </c>
      <c r="C344" s="21">
        <v>44383</v>
      </c>
      <c r="D344" s="17" t="s">
        <v>19</v>
      </c>
      <c r="E344" s="17" t="s">
        <v>20</v>
      </c>
      <c r="F344" s="17" t="s">
        <v>684</v>
      </c>
      <c r="G344" s="17">
        <v>10</v>
      </c>
      <c r="H344" s="17" t="s">
        <v>746</v>
      </c>
      <c r="I344" s="17" t="s">
        <v>730</v>
      </c>
      <c r="J344" s="22">
        <v>264575.07332710904</v>
      </c>
      <c r="K344" s="22">
        <v>22047.922777259086</v>
      </c>
      <c r="L344" s="22">
        <v>11194.76087069961</v>
      </c>
      <c r="M344" s="18">
        <v>0</v>
      </c>
      <c r="N344" s="22">
        <v>119.49693843813893</v>
      </c>
      <c r="O344" s="23">
        <v>0</v>
      </c>
      <c r="P344" s="23">
        <v>4630.063783224408</v>
      </c>
      <c r="Q344" s="22">
        <v>55400.108403681625</v>
      </c>
      <c r="R344" s="22">
        <v>47808.715750208605</v>
      </c>
      <c r="S344" s="22">
        <v>1959.7497903854783</v>
      </c>
      <c r="T344" s="19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20" customFormat="1" ht="12" hidden="1">
      <c r="A345" s="21">
        <v>501443</v>
      </c>
      <c r="B345" s="21">
        <v>1443</v>
      </c>
      <c r="C345" s="21">
        <v>58366</v>
      </c>
      <c r="D345" s="17" t="s">
        <v>19</v>
      </c>
      <c r="E345" s="17" t="s">
        <v>20</v>
      </c>
      <c r="F345" s="17" t="s">
        <v>747</v>
      </c>
      <c r="G345" s="17">
        <v>10</v>
      </c>
      <c r="H345" s="17" t="s">
        <v>748</v>
      </c>
      <c r="I345" s="17" t="s">
        <v>749</v>
      </c>
      <c r="J345" s="22">
        <v>264575.07332710904</v>
      </c>
      <c r="K345" s="22">
        <v>22047.922777259086</v>
      </c>
      <c r="L345" s="22">
        <v>11194.76087069961</v>
      </c>
      <c r="M345" s="18">
        <v>0</v>
      </c>
      <c r="N345" s="22">
        <v>119.49693843813893</v>
      </c>
      <c r="O345" s="23">
        <v>0</v>
      </c>
      <c r="P345" s="23">
        <v>4630.063783224408</v>
      </c>
      <c r="Q345" s="22">
        <v>55400.108403681625</v>
      </c>
      <c r="R345" s="22">
        <v>47808.715750208605</v>
      </c>
      <c r="S345" s="22">
        <v>1959.7497903854783</v>
      </c>
      <c r="T345" s="4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20" customFormat="1" ht="12" hidden="1">
      <c r="A346" s="21">
        <v>501443</v>
      </c>
      <c r="B346" s="21">
        <v>1443</v>
      </c>
      <c r="C346" s="21">
        <v>85711</v>
      </c>
      <c r="D346" s="17" t="s">
        <v>19</v>
      </c>
      <c r="E346" s="17" t="s">
        <v>20</v>
      </c>
      <c r="F346" s="17" t="s">
        <v>750</v>
      </c>
      <c r="G346" s="17">
        <v>10</v>
      </c>
      <c r="H346" s="17" t="s">
        <v>751</v>
      </c>
      <c r="I346" s="17" t="s">
        <v>730</v>
      </c>
      <c r="J346" s="22">
        <v>264575.07332710904</v>
      </c>
      <c r="K346" s="22">
        <v>22047.922777259086</v>
      </c>
      <c r="L346" s="22">
        <v>11194.76087069961</v>
      </c>
      <c r="M346" s="18">
        <v>0</v>
      </c>
      <c r="N346" s="22">
        <v>119.49693843813893</v>
      </c>
      <c r="O346" s="23">
        <v>0</v>
      </c>
      <c r="P346" s="23">
        <v>4630.063783224408</v>
      </c>
      <c r="Q346" s="22">
        <v>55400.108403681625</v>
      </c>
      <c r="R346" s="22">
        <v>47808.715750208605</v>
      </c>
      <c r="S346" s="22">
        <v>1959.7497903854783</v>
      </c>
      <c r="T346" s="19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20" customFormat="1" ht="12" hidden="1">
      <c r="A347" s="21">
        <v>501204</v>
      </c>
      <c r="B347" s="21">
        <v>1204</v>
      </c>
      <c r="C347" s="21">
        <v>85795</v>
      </c>
      <c r="D347" s="17" t="s">
        <v>19</v>
      </c>
      <c r="E347" s="17" t="s">
        <v>31</v>
      </c>
      <c r="F347" s="17" t="s">
        <v>356</v>
      </c>
      <c r="G347" s="17">
        <v>10</v>
      </c>
      <c r="H347" s="17" t="s">
        <v>752</v>
      </c>
      <c r="I347" s="17" t="s">
        <v>753</v>
      </c>
      <c r="J347" s="22">
        <v>252558.99229527396</v>
      </c>
      <c r="K347" s="22">
        <v>21046.58269127283</v>
      </c>
      <c r="L347" s="22">
        <v>11194.76087069961</v>
      </c>
      <c r="M347" s="18">
        <v>0</v>
      </c>
      <c r="N347" s="22">
        <v>119.49693843813893</v>
      </c>
      <c r="O347" s="23">
        <v>0</v>
      </c>
      <c r="P347" s="23">
        <v>4419.782365167294</v>
      </c>
      <c r="Q347" s="22">
        <v>55400.108403681625</v>
      </c>
      <c r="R347" s="22">
        <v>45637.409907756</v>
      </c>
      <c r="S347" s="22">
        <v>1959.7497903854783</v>
      </c>
      <c r="T347" s="19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20" customFormat="1" ht="12" hidden="1">
      <c r="A348" s="21">
        <v>501406</v>
      </c>
      <c r="B348" s="21">
        <v>1406</v>
      </c>
      <c r="C348" s="21">
        <v>200176</v>
      </c>
      <c r="D348" s="17" t="s">
        <v>19</v>
      </c>
      <c r="E348" s="17" t="s">
        <v>31</v>
      </c>
      <c r="F348" s="17" t="s">
        <v>25</v>
      </c>
      <c r="G348" s="17">
        <v>10</v>
      </c>
      <c r="H348" s="17" t="s">
        <v>754</v>
      </c>
      <c r="I348" s="17" t="s">
        <v>694</v>
      </c>
      <c r="J348" s="22">
        <v>252558.99229527396</v>
      </c>
      <c r="K348" s="22">
        <v>21046.58269127283</v>
      </c>
      <c r="L348" s="22">
        <v>11194.76087069961</v>
      </c>
      <c r="M348" s="18">
        <v>0</v>
      </c>
      <c r="N348" s="22">
        <v>119.49693843813893</v>
      </c>
      <c r="O348" s="23">
        <v>0</v>
      </c>
      <c r="P348" s="23">
        <v>4419.782365167294</v>
      </c>
      <c r="Q348" s="22">
        <v>55400.108403681625</v>
      </c>
      <c r="R348" s="22">
        <v>45637.409907756</v>
      </c>
      <c r="S348" s="22">
        <v>1959.7497903854783</v>
      </c>
      <c r="T348" s="19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20" customFormat="1" ht="12" hidden="1">
      <c r="A349" s="21">
        <v>501443</v>
      </c>
      <c r="B349" s="21">
        <v>1443</v>
      </c>
      <c r="C349" s="21">
        <v>1601</v>
      </c>
      <c r="D349" s="17" t="s">
        <v>19</v>
      </c>
      <c r="E349" s="17" t="s">
        <v>20</v>
      </c>
      <c r="F349" s="17" t="s">
        <v>292</v>
      </c>
      <c r="G349" s="17">
        <v>11</v>
      </c>
      <c r="H349" s="17" t="s">
        <v>161</v>
      </c>
      <c r="I349" s="17" t="s">
        <v>755</v>
      </c>
      <c r="J349" s="22">
        <v>252558.99229527396</v>
      </c>
      <c r="K349" s="22">
        <v>21046.58269127283</v>
      </c>
      <c r="L349" s="22">
        <v>11194.76087069961</v>
      </c>
      <c r="M349" s="18">
        <v>0</v>
      </c>
      <c r="N349" s="22">
        <v>119.49693843813893</v>
      </c>
      <c r="O349" s="23">
        <v>0</v>
      </c>
      <c r="P349" s="23">
        <v>4419.782365167294</v>
      </c>
      <c r="Q349" s="22">
        <v>55400.108403681625</v>
      </c>
      <c r="R349" s="22">
        <v>45637.409907756</v>
      </c>
      <c r="S349" s="22">
        <v>1959.7497903854783</v>
      </c>
      <c r="T349" s="19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ht="12" hidden="1">
      <c r="A350" s="21">
        <v>501443</v>
      </c>
      <c r="B350" s="21">
        <v>1443</v>
      </c>
      <c r="C350" s="21">
        <v>59666</v>
      </c>
      <c r="D350" s="17" t="s">
        <v>19</v>
      </c>
      <c r="E350" s="17" t="s">
        <v>31</v>
      </c>
      <c r="F350" s="17" t="s">
        <v>364</v>
      </c>
      <c r="G350" s="17">
        <v>11</v>
      </c>
      <c r="H350" s="17" t="s">
        <v>756</v>
      </c>
      <c r="I350" s="17" t="s">
        <v>757</v>
      </c>
      <c r="J350" s="22">
        <v>252558.99229527396</v>
      </c>
      <c r="K350" s="22">
        <v>21046.58269127283</v>
      </c>
      <c r="L350" s="22">
        <v>11194.76087069961</v>
      </c>
      <c r="M350" s="18">
        <v>0</v>
      </c>
      <c r="N350" s="22">
        <v>119.49693843813893</v>
      </c>
      <c r="O350" s="23">
        <v>0</v>
      </c>
      <c r="P350" s="23">
        <v>4419.782365167294</v>
      </c>
      <c r="Q350" s="22">
        <v>55400.108403681625</v>
      </c>
      <c r="R350" s="22">
        <v>45637.409907756</v>
      </c>
      <c r="S350" s="22">
        <v>1959.7497903854783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7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20" customFormat="1" ht="12" hidden="1">
      <c r="A351" s="21">
        <v>501206</v>
      </c>
      <c r="B351" s="21">
        <v>1206</v>
      </c>
      <c r="C351" s="21">
        <v>59909</v>
      </c>
      <c r="D351" s="17" t="s">
        <v>54</v>
      </c>
      <c r="E351" s="17" t="s">
        <v>20</v>
      </c>
      <c r="F351" s="17" t="s">
        <v>101</v>
      </c>
      <c r="G351" s="17">
        <v>11</v>
      </c>
      <c r="H351" s="17" t="s">
        <v>758</v>
      </c>
      <c r="I351" s="17" t="s">
        <v>759</v>
      </c>
      <c r="J351" s="22">
        <v>252558.99229527396</v>
      </c>
      <c r="K351" s="22">
        <v>21046.58269127283</v>
      </c>
      <c r="L351" s="22">
        <v>11194.76087069961</v>
      </c>
      <c r="M351" s="18">
        <v>0</v>
      </c>
      <c r="N351" s="22">
        <v>119.49693843813893</v>
      </c>
      <c r="O351" s="23">
        <v>0</v>
      </c>
      <c r="P351" s="23">
        <v>4419.782365167294</v>
      </c>
      <c r="Q351" s="22">
        <v>55400.108403681625</v>
      </c>
      <c r="R351" s="22">
        <v>45637.409907756</v>
      </c>
      <c r="S351" s="22">
        <v>1959.7497903854783</v>
      </c>
      <c r="T351" s="19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20" customFormat="1" ht="12" hidden="1">
      <c r="A352" s="21">
        <v>501101</v>
      </c>
      <c r="B352" s="21">
        <v>1101</v>
      </c>
      <c r="C352" s="21">
        <v>84848</v>
      </c>
      <c r="D352" s="17" t="s">
        <v>19</v>
      </c>
      <c r="E352" s="17" t="s">
        <v>31</v>
      </c>
      <c r="F352" s="17" t="s">
        <v>760</v>
      </c>
      <c r="G352" s="17">
        <v>11</v>
      </c>
      <c r="H352" s="17" t="s">
        <v>761</v>
      </c>
      <c r="I352" s="17" t="s">
        <v>762</v>
      </c>
      <c r="J352" s="22">
        <v>252558.99229527396</v>
      </c>
      <c r="K352" s="22">
        <v>21046.58269127283</v>
      </c>
      <c r="L352" s="22">
        <v>11194.76087069961</v>
      </c>
      <c r="M352" s="18">
        <v>0</v>
      </c>
      <c r="N352" s="22">
        <v>119.49693843813893</v>
      </c>
      <c r="O352" s="23">
        <v>0</v>
      </c>
      <c r="P352" s="23">
        <v>4419.782365167294</v>
      </c>
      <c r="Q352" s="22">
        <v>55400.108403681625</v>
      </c>
      <c r="R352" s="22">
        <v>45637.409907756</v>
      </c>
      <c r="S352" s="22">
        <v>1959.7497903854783</v>
      </c>
      <c r="T352" s="19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20" customFormat="1" ht="12" hidden="1">
      <c r="A353" s="21">
        <v>501206</v>
      </c>
      <c r="B353" s="21">
        <v>1206</v>
      </c>
      <c r="C353" s="21">
        <v>85740</v>
      </c>
      <c r="D353" s="17" t="s">
        <v>54</v>
      </c>
      <c r="E353" s="17" t="s">
        <v>31</v>
      </c>
      <c r="F353" s="17" t="s">
        <v>648</v>
      </c>
      <c r="G353" s="17">
        <v>11</v>
      </c>
      <c r="H353" s="17" t="s">
        <v>763</v>
      </c>
      <c r="I353" s="17" t="s">
        <v>764</v>
      </c>
      <c r="J353" s="22">
        <v>252558.99229527396</v>
      </c>
      <c r="K353" s="22">
        <v>21046.58269127283</v>
      </c>
      <c r="L353" s="22">
        <v>11194.76087069961</v>
      </c>
      <c r="M353" s="18">
        <v>0</v>
      </c>
      <c r="N353" s="22">
        <v>119.49693843813893</v>
      </c>
      <c r="O353" s="23">
        <v>0</v>
      </c>
      <c r="P353" s="23">
        <v>4419.782365167294</v>
      </c>
      <c r="Q353" s="22">
        <v>55400.108403681625</v>
      </c>
      <c r="R353" s="22">
        <v>45637.409907756</v>
      </c>
      <c r="S353" s="22">
        <v>1959.7497903854783</v>
      </c>
      <c r="T353" s="19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20" customFormat="1" ht="12" hidden="1">
      <c r="A354" s="21">
        <v>501443</v>
      </c>
      <c r="B354" s="21">
        <v>1443</v>
      </c>
      <c r="C354" s="21">
        <v>91983</v>
      </c>
      <c r="D354" s="17" t="s">
        <v>54</v>
      </c>
      <c r="E354" s="17" t="s">
        <v>20</v>
      </c>
      <c r="F354" s="17" t="s">
        <v>472</v>
      </c>
      <c r="G354" s="17">
        <v>11</v>
      </c>
      <c r="H354" s="17" t="s">
        <v>765</v>
      </c>
      <c r="I354" s="17" t="s">
        <v>759</v>
      </c>
      <c r="J354" s="22">
        <v>252558.99229527396</v>
      </c>
      <c r="K354" s="22">
        <v>21046.58269127283</v>
      </c>
      <c r="L354" s="22">
        <v>11194.76087069961</v>
      </c>
      <c r="M354" s="18">
        <v>0</v>
      </c>
      <c r="N354" s="22">
        <v>119.49693843813893</v>
      </c>
      <c r="O354" s="23">
        <v>0</v>
      </c>
      <c r="P354" s="23">
        <v>4419.782365167294</v>
      </c>
      <c r="Q354" s="22">
        <v>55400.108403681625</v>
      </c>
      <c r="R354" s="22">
        <v>45637.409907756</v>
      </c>
      <c r="S354" s="22">
        <v>1959.7497903854783</v>
      </c>
      <c r="T354" s="19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20" customFormat="1" ht="12" hidden="1">
      <c r="A355" s="21">
        <v>501103</v>
      </c>
      <c r="B355" s="21">
        <v>1103</v>
      </c>
      <c r="C355" s="21">
        <v>200044</v>
      </c>
      <c r="D355" s="17" t="s">
        <v>19</v>
      </c>
      <c r="E355" s="17" t="s">
        <v>20</v>
      </c>
      <c r="F355" s="17" t="s">
        <v>295</v>
      </c>
      <c r="G355" s="17">
        <v>11</v>
      </c>
      <c r="H355" s="17" t="s">
        <v>766</v>
      </c>
      <c r="I355" s="17" t="s">
        <v>681</v>
      </c>
      <c r="J355" s="22">
        <v>252558.99229527396</v>
      </c>
      <c r="K355" s="22">
        <v>21046.58269127283</v>
      </c>
      <c r="L355" s="22">
        <v>11194.76087069961</v>
      </c>
      <c r="M355" s="18">
        <v>0</v>
      </c>
      <c r="N355" s="22">
        <v>119.49693843813893</v>
      </c>
      <c r="O355" s="23">
        <v>0</v>
      </c>
      <c r="P355" s="23">
        <v>4419.782365167294</v>
      </c>
      <c r="Q355" s="22">
        <v>55400.108403681625</v>
      </c>
      <c r="R355" s="22">
        <v>45637.409907756</v>
      </c>
      <c r="S355" s="22">
        <v>1959.7497903854783</v>
      </c>
      <c r="T355" s="19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20" customFormat="1" ht="12" hidden="1">
      <c r="A356" s="21">
        <v>501406</v>
      </c>
      <c r="B356" s="21">
        <v>1406</v>
      </c>
      <c r="C356" s="21">
        <v>200136</v>
      </c>
      <c r="D356" s="17" t="s">
        <v>19</v>
      </c>
      <c r="E356" s="17" t="s">
        <v>20</v>
      </c>
      <c r="F356" s="17" t="s">
        <v>767</v>
      </c>
      <c r="G356" s="17">
        <v>11</v>
      </c>
      <c r="H356" s="17" t="s">
        <v>768</v>
      </c>
      <c r="I356" s="17" t="s">
        <v>694</v>
      </c>
      <c r="J356" s="22">
        <v>252558.99229527396</v>
      </c>
      <c r="K356" s="22">
        <v>21046.58269127283</v>
      </c>
      <c r="L356" s="22">
        <v>11194.76087069961</v>
      </c>
      <c r="M356" s="18">
        <v>0</v>
      </c>
      <c r="N356" s="22">
        <v>119.49693843813893</v>
      </c>
      <c r="O356" s="23">
        <v>0</v>
      </c>
      <c r="P356" s="23">
        <v>4419.782365167294</v>
      </c>
      <c r="Q356" s="22">
        <v>55400.108403681625</v>
      </c>
      <c r="R356" s="22">
        <v>45637.409907756</v>
      </c>
      <c r="S356" s="22">
        <v>1959.7497903854783</v>
      </c>
      <c r="T356" s="19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20" customFormat="1" ht="12" hidden="1">
      <c r="A357" s="21">
        <v>501445</v>
      </c>
      <c r="B357" s="21">
        <v>1445</v>
      </c>
      <c r="C357" s="21">
        <v>200155</v>
      </c>
      <c r="D357" s="17" t="s">
        <v>19</v>
      </c>
      <c r="E357" s="17" t="s">
        <v>31</v>
      </c>
      <c r="F357" s="17" t="s">
        <v>769</v>
      </c>
      <c r="G357" s="17">
        <v>11</v>
      </c>
      <c r="H357" s="17" t="s">
        <v>239</v>
      </c>
      <c r="I357" s="17" t="s">
        <v>757</v>
      </c>
      <c r="J357" s="22">
        <v>252558.99229527396</v>
      </c>
      <c r="K357" s="22">
        <v>21046.58269127283</v>
      </c>
      <c r="L357" s="22">
        <v>11194.76087069961</v>
      </c>
      <c r="M357" s="18">
        <v>0</v>
      </c>
      <c r="N357" s="22">
        <v>119.49693843813893</v>
      </c>
      <c r="O357" s="23">
        <v>0</v>
      </c>
      <c r="P357" s="23">
        <v>4419.782365167294</v>
      </c>
      <c r="Q357" s="22">
        <v>55400.108403681625</v>
      </c>
      <c r="R357" s="22">
        <v>45637.409907756</v>
      </c>
      <c r="S357" s="22">
        <v>1959.7497903854783</v>
      </c>
      <c r="T357" s="19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20" customFormat="1" ht="12" hidden="1">
      <c r="A358" s="21">
        <v>501101</v>
      </c>
      <c r="B358" s="21">
        <v>1101</v>
      </c>
      <c r="C358" s="21">
        <v>200169</v>
      </c>
      <c r="D358" s="17" t="s">
        <v>19</v>
      </c>
      <c r="E358" s="17" t="s">
        <v>31</v>
      </c>
      <c r="F358" s="17" t="s">
        <v>232</v>
      </c>
      <c r="G358" s="17">
        <v>11</v>
      </c>
      <c r="H358" s="17" t="s">
        <v>770</v>
      </c>
      <c r="I358" s="17" t="s">
        <v>681</v>
      </c>
      <c r="J358" s="22">
        <v>252558.99229527396</v>
      </c>
      <c r="K358" s="22">
        <v>21046.58269127283</v>
      </c>
      <c r="L358" s="22">
        <v>11194.76087069961</v>
      </c>
      <c r="M358" s="18">
        <v>0</v>
      </c>
      <c r="N358" s="22">
        <v>119.49693843813893</v>
      </c>
      <c r="O358" s="23">
        <v>0</v>
      </c>
      <c r="P358" s="23">
        <v>4419.782365167294</v>
      </c>
      <c r="Q358" s="22">
        <v>55400.108403681625</v>
      </c>
      <c r="R358" s="22">
        <v>45637.409907756</v>
      </c>
      <c r="S358" s="22">
        <v>1959.7497903854783</v>
      </c>
      <c r="T358" s="19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20" customFormat="1" ht="12" hidden="1">
      <c r="A359" s="21">
        <v>501304</v>
      </c>
      <c r="B359" s="21">
        <v>1304</v>
      </c>
      <c r="C359" s="21">
        <v>200201</v>
      </c>
      <c r="D359" s="17" t="s">
        <v>19</v>
      </c>
      <c r="E359" s="17" t="s">
        <v>31</v>
      </c>
      <c r="F359" s="17" t="s">
        <v>588</v>
      </c>
      <c r="G359" s="17">
        <v>11</v>
      </c>
      <c r="H359" s="17" t="s">
        <v>771</v>
      </c>
      <c r="I359" s="17" t="s">
        <v>757</v>
      </c>
      <c r="J359" s="22">
        <v>252558.99229527396</v>
      </c>
      <c r="K359" s="22">
        <v>21046.58269127283</v>
      </c>
      <c r="L359" s="22">
        <v>11194.76087069961</v>
      </c>
      <c r="M359" s="18">
        <v>0</v>
      </c>
      <c r="N359" s="22">
        <v>119.49693843813893</v>
      </c>
      <c r="O359" s="23">
        <v>0</v>
      </c>
      <c r="P359" s="23">
        <v>4419.782365167294</v>
      </c>
      <c r="Q359" s="22">
        <v>55400.108403681625</v>
      </c>
      <c r="R359" s="22">
        <v>45637.409907756</v>
      </c>
      <c r="S359" s="22">
        <v>1959.7497903854783</v>
      </c>
      <c r="T359" s="19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20" customFormat="1" ht="12" hidden="1">
      <c r="A360" s="21">
        <v>501205</v>
      </c>
      <c r="B360" s="21">
        <v>1205</v>
      </c>
      <c r="C360" s="21">
        <v>200202</v>
      </c>
      <c r="D360" s="17" t="s">
        <v>19</v>
      </c>
      <c r="E360" s="17" t="s">
        <v>31</v>
      </c>
      <c r="F360" s="17" t="s">
        <v>772</v>
      </c>
      <c r="G360" s="17">
        <v>11</v>
      </c>
      <c r="H360" s="17" t="s">
        <v>773</v>
      </c>
      <c r="I360" s="17" t="s">
        <v>757</v>
      </c>
      <c r="J360" s="22">
        <v>252558.99229527396</v>
      </c>
      <c r="K360" s="22">
        <v>21046.58269127283</v>
      </c>
      <c r="L360" s="22">
        <v>11194.76087069961</v>
      </c>
      <c r="M360" s="18">
        <v>0</v>
      </c>
      <c r="N360" s="22">
        <v>119.49693843813893</v>
      </c>
      <c r="O360" s="23">
        <v>0</v>
      </c>
      <c r="P360" s="23">
        <v>4419.782365167294</v>
      </c>
      <c r="Q360" s="22">
        <v>55400.108403681625</v>
      </c>
      <c r="R360" s="22">
        <v>45637.409907756</v>
      </c>
      <c r="S360" s="22">
        <v>1959.7497903854783</v>
      </c>
      <c r="T360" s="19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ht="12" hidden="1">
      <c r="A361" s="21">
        <v>501503</v>
      </c>
      <c r="B361" s="21">
        <v>1503</v>
      </c>
      <c r="C361" s="21">
        <v>200203</v>
      </c>
      <c r="D361" s="17" t="s">
        <v>19</v>
      </c>
      <c r="E361" s="17" t="s">
        <v>31</v>
      </c>
      <c r="F361" s="17" t="s">
        <v>774</v>
      </c>
      <c r="G361" s="17">
        <v>11</v>
      </c>
      <c r="H361" s="17" t="s">
        <v>775</v>
      </c>
      <c r="I361" s="17" t="s">
        <v>776</v>
      </c>
      <c r="J361" s="22">
        <v>252558.99229527396</v>
      </c>
      <c r="K361" s="22">
        <v>21046.58269127283</v>
      </c>
      <c r="L361" s="22">
        <v>11194.76087069961</v>
      </c>
      <c r="M361" s="18">
        <v>0</v>
      </c>
      <c r="N361" s="22">
        <v>119.49693843813893</v>
      </c>
      <c r="O361" s="23">
        <v>0</v>
      </c>
      <c r="P361" s="23">
        <v>4419.782365167294</v>
      </c>
      <c r="Q361" s="22">
        <v>55400.108403681625</v>
      </c>
      <c r="R361" s="22">
        <v>45637.409907756</v>
      </c>
      <c r="S361" s="22">
        <v>1959.7497903854783</v>
      </c>
      <c r="T361" s="19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7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20" customFormat="1" ht="12" hidden="1">
      <c r="A362" s="21">
        <v>501105</v>
      </c>
      <c r="B362" s="21">
        <v>1105</v>
      </c>
      <c r="C362" s="21">
        <v>200235</v>
      </c>
      <c r="D362" s="17" t="s">
        <v>19</v>
      </c>
      <c r="E362" s="17" t="s">
        <v>31</v>
      </c>
      <c r="F362" s="17" t="s">
        <v>232</v>
      </c>
      <c r="G362" s="17">
        <v>11</v>
      </c>
      <c r="H362" s="17" t="s">
        <v>467</v>
      </c>
      <c r="I362" s="17" t="s">
        <v>694</v>
      </c>
      <c r="J362" s="22">
        <v>252558.99229527396</v>
      </c>
      <c r="K362" s="22">
        <v>21046.58269127283</v>
      </c>
      <c r="L362" s="22">
        <v>11194.76087069961</v>
      </c>
      <c r="M362" s="18">
        <v>0</v>
      </c>
      <c r="N362" s="22">
        <v>119.49693843813893</v>
      </c>
      <c r="O362" s="23">
        <v>0</v>
      </c>
      <c r="P362" s="23">
        <v>4419.782365167294</v>
      </c>
      <c r="Q362" s="22">
        <v>55400.108403681625</v>
      </c>
      <c r="R362" s="22">
        <v>45637.409907756</v>
      </c>
      <c r="S362" s="22">
        <v>1959.7497903854783</v>
      </c>
      <c r="T362" s="19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20" customFormat="1" ht="12" hidden="1">
      <c r="A363" s="28">
        <v>501305</v>
      </c>
      <c r="B363" s="21">
        <v>1305</v>
      </c>
      <c r="C363" s="21">
        <v>200240</v>
      </c>
      <c r="D363" s="17" t="s">
        <v>19</v>
      </c>
      <c r="E363" s="17" t="s">
        <v>31</v>
      </c>
      <c r="F363" s="17" t="s">
        <v>76</v>
      </c>
      <c r="G363" s="17">
        <v>11</v>
      </c>
      <c r="H363" s="17" t="s">
        <v>777</v>
      </c>
      <c r="I363" s="17" t="s">
        <v>757</v>
      </c>
      <c r="J363" s="22">
        <v>252558.99229527396</v>
      </c>
      <c r="K363" s="22">
        <v>21046.58269127283</v>
      </c>
      <c r="L363" s="22">
        <v>11194.76087069961</v>
      </c>
      <c r="M363" s="18">
        <v>0</v>
      </c>
      <c r="N363" s="22">
        <v>119.49693843813893</v>
      </c>
      <c r="O363" s="23">
        <v>0</v>
      </c>
      <c r="P363" s="23">
        <v>4419.782365167294</v>
      </c>
      <c r="Q363" s="22">
        <v>55400.108403681625</v>
      </c>
      <c r="R363" s="22">
        <v>45637.409907756</v>
      </c>
      <c r="S363" s="22">
        <v>1959.7497903854783</v>
      </c>
      <c r="T363" s="19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20" customFormat="1" ht="12" hidden="1">
      <c r="A364" s="26">
        <v>501445</v>
      </c>
      <c r="B364" s="21">
        <v>1452</v>
      </c>
      <c r="C364" s="21">
        <v>200246</v>
      </c>
      <c r="D364" s="17" t="s">
        <v>19</v>
      </c>
      <c r="E364" s="17" t="s">
        <v>31</v>
      </c>
      <c r="F364" s="17" t="s">
        <v>350</v>
      </c>
      <c r="G364" s="17">
        <v>11</v>
      </c>
      <c r="H364" s="17" t="s">
        <v>778</v>
      </c>
      <c r="I364" s="17" t="s">
        <v>779</v>
      </c>
      <c r="J364" s="22">
        <v>252558.99229527396</v>
      </c>
      <c r="K364" s="22">
        <v>21046.58269127283</v>
      </c>
      <c r="L364" s="22">
        <v>11194.76087069961</v>
      </c>
      <c r="M364" s="18">
        <v>0</v>
      </c>
      <c r="N364" s="22">
        <v>119.49693843813893</v>
      </c>
      <c r="O364" s="23">
        <v>0</v>
      </c>
      <c r="P364" s="23">
        <v>4419.782365167294</v>
      </c>
      <c r="Q364" s="22">
        <v>55400.108403681625</v>
      </c>
      <c r="R364" s="22">
        <v>45637.409907756</v>
      </c>
      <c r="S364" s="22">
        <v>1959.7497903854783</v>
      </c>
      <c r="T364" s="19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20" customFormat="1" ht="12" hidden="1">
      <c r="A365" s="21">
        <v>501101</v>
      </c>
      <c r="B365" s="21">
        <v>1101</v>
      </c>
      <c r="C365" s="21">
        <v>200256</v>
      </c>
      <c r="D365" s="17" t="s">
        <v>19</v>
      </c>
      <c r="E365" s="17" t="s">
        <v>31</v>
      </c>
      <c r="F365" s="17" t="s">
        <v>98</v>
      </c>
      <c r="G365" s="17">
        <v>11</v>
      </c>
      <c r="H365" s="17" t="s">
        <v>490</v>
      </c>
      <c r="I365" s="17" t="s">
        <v>694</v>
      </c>
      <c r="J365" s="22">
        <v>252558.99229527396</v>
      </c>
      <c r="K365" s="22">
        <v>21046.58269127283</v>
      </c>
      <c r="L365" s="22">
        <v>11194.76087069961</v>
      </c>
      <c r="M365" s="18">
        <v>0</v>
      </c>
      <c r="N365" s="22">
        <v>119.49693843813893</v>
      </c>
      <c r="O365" s="23">
        <v>0</v>
      </c>
      <c r="P365" s="23">
        <v>4419.782365167294</v>
      </c>
      <c r="Q365" s="22">
        <v>55400.108403681625</v>
      </c>
      <c r="R365" s="22">
        <v>45637.409907756</v>
      </c>
      <c r="S365" s="22">
        <v>1959.7497903854783</v>
      </c>
      <c r="T365" s="19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20" customFormat="1" ht="12" hidden="1">
      <c r="A366" s="28">
        <v>501305</v>
      </c>
      <c r="B366" s="21">
        <v>1305</v>
      </c>
      <c r="C366" s="21">
        <v>200348</v>
      </c>
      <c r="D366" s="17" t="s">
        <v>19</v>
      </c>
      <c r="E366" s="17" t="s">
        <v>31</v>
      </c>
      <c r="F366" s="17" t="s">
        <v>780</v>
      </c>
      <c r="G366" s="17">
        <v>11</v>
      </c>
      <c r="H366" s="17" t="s">
        <v>781</v>
      </c>
      <c r="I366" s="17" t="s">
        <v>694</v>
      </c>
      <c r="J366" s="22">
        <v>252558.99229527396</v>
      </c>
      <c r="K366" s="22">
        <v>21046.58269127283</v>
      </c>
      <c r="L366" s="22">
        <v>11194.76087069961</v>
      </c>
      <c r="M366" s="18">
        <v>0</v>
      </c>
      <c r="N366" s="22">
        <v>119.49693843813893</v>
      </c>
      <c r="O366" s="23">
        <v>0</v>
      </c>
      <c r="P366" s="23">
        <v>4419.782365167294</v>
      </c>
      <c r="Q366" s="22">
        <v>55400.108403681625</v>
      </c>
      <c r="R366" s="22">
        <v>45637.409907756</v>
      </c>
      <c r="S366" s="22">
        <v>1959.7497903854783</v>
      </c>
      <c r="T366" s="19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20" customFormat="1" ht="12" hidden="1">
      <c r="A367" s="21">
        <v>501443</v>
      </c>
      <c r="B367" s="21">
        <v>1443</v>
      </c>
      <c r="C367" s="21">
        <v>4417</v>
      </c>
      <c r="D367" s="17" t="s">
        <v>61</v>
      </c>
      <c r="E367" s="17" t="s">
        <v>31</v>
      </c>
      <c r="F367" s="17" t="s">
        <v>782</v>
      </c>
      <c r="G367" s="17">
        <v>11</v>
      </c>
      <c r="H367" s="17" t="s">
        <v>783</v>
      </c>
      <c r="I367" s="17" t="s">
        <v>784</v>
      </c>
      <c r="J367" s="22">
        <v>252558.99229527396</v>
      </c>
      <c r="K367" s="22">
        <v>21046.58269127283</v>
      </c>
      <c r="L367" s="22">
        <v>11194.76087069961</v>
      </c>
      <c r="M367" s="18">
        <v>0</v>
      </c>
      <c r="N367" s="22">
        <v>119.49693843813893</v>
      </c>
      <c r="O367" s="23">
        <v>0</v>
      </c>
      <c r="P367" s="23">
        <v>4419.782365167294</v>
      </c>
      <c r="Q367" s="22">
        <v>55400.108403681625</v>
      </c>
      <c r="R367" s="22">
        <v>45637.409907756</v>
      </c>
      <c r="S367" s="22">
        <v>1959.7497903854783</v>
      </c>
      <c r="T367" s="19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20" customFormat="1" ht="12" hidden="1">
      <c r="A368" s="21">
        <v>501406</v>
      </c>
      <c r="B368" s="21">
        <v>1406</v>
      </c>
      <c r="C368" s="21">
        <v>200013</v>
      </c>
      <c r="D368" s="17" t="s">
        <v>19</v>
      </c>
      <c r="E368" s="17" t="s">
        <v>31</v>
      </c>
      <c r="F368" s="17" t="s">
        <v>785</v>
      </c>
      <c r="G368" s="17">
        <v>10</v>
      </c>
      <c r="H368" s="17" t="s">
        <v>786</v>
      </c>
      <c r="I368" s="17" t="s">
        <v>694</v>
      </c>
      <c r="J368" s="22">
        <v>246727.98428074626</v>
      </c>
      <c r="K368" s="22">
        <v>20560.665356728856</v>
      </c>
      <c r="L368" s="22">
        <v>11194.76087069961</v>
      </c>
      <c r="M368" s="18">
        <v>0</v>
      </c>
      <c r="N368" s="22">
        <v>119.49693843813893</v>
      </c>
      <c r="O368" s="23">
        <v>0</v>
      </c>
      <c r="P368" s="23">
        <v>4317.73972491306</v>
      </c>
      <c r="Q368" s="22">
        <v>55400.108403681625</v>
      </c>
      <c r="R368" s="22">
        <v>44583.74675953085</v>
      </c>
      <c r="S368" s="22">
        <v>1959.7497903854783</v>
      </c>
      <c r="T368" s="4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20" customFormat="1" ht="12" hidden="1">
      <c r="A369" s="21">
        <v>501406</v>
      </c>
      <c r="B369" s="21">
        <v>1406</v>
      </c>
      <c r="C369" s="21">
        <v>200127</v>
      </c>
      <c r="D369" s="17" t="s">
        <v>19</v>
      </c>
      <c r="E369" s="17" t="s">
        <v>31</v>
      </c>
      <c r="F369" s="17" t="s">
        <v>787</v>
      </c>
      <c r="G369" s="17">
        <v>10</v>
      </c>
      <c r="H369" s="17" t="s">
        <v>788</v>
      </c>
      <c r="I369" s="17" t="s">
        <v>694</v>
      </c>
      <c r="J369" s="22">
        <v>246727.98428074626</v>
      </c>
      <c r="K369" s="22">
        <v>20560.665356728856</v>
      </c>
      <c r="L369" s="22">
        <v>11194.76087069961</v>
      </c>
      <c r="M369" s="18">
        <v>0</v>
      </c>
      <c r="N369" s="22">
        <v>119.49693843813893</v>
      </c>
      <c r="O369" s="23">
        <v>0</v>
      </c>
      <c r="P369" s="23">
        <v>4317.73972491306</v>
      </c>
      <c r="Q369" s="22">
        <v>55400.108403681625</v>
      </c>
      <c r="R369" s="22">
        <v>44583.74675953085</v>
      </c>
      <c r="S369" s="22">
        <v>1959.7497903854783</v>
      </c>
      <c r="T369" s="19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20" customFormat="1" ht="12" hidden="1">
      <c r="A370" s="28">
        <v>501406</v>
      </c>
      <c r="B370" s="21">
        <v>1406</v>
      </c>
      <c r="C370" s="21">
        <v>200354</v>
      </c>
      <c r="D370" s="17" t="s">
        <v>19</v>
      </c>
      <c r="E370" s="17" t="s">
        <v>20</v>
      </c>
      <c r="F370" s="17" t="s">
        <v>227</v>
      </c>
      <c r="G370" s="17">
        <v>10</v>
      </c>
      <c r="H370" s="17" t="s">
        <v>789</v>
      </c>
      <c r="I370" s="17" t="s">
        <v>726</v>
      </c>
      <c r="J370" s="22">
        <v>246727.98428074626</v>
      </c>
      <c r="K370" s="22">
        <v>20560.665356728856</v>
      </c>
      <c r="L370" s="22">
        <v>11194.76087069961</v>
      </c>
      <c r="M370" s="18">
        <v>0</v>
      </c>
      <c r="N370" s="22">
        <v>119.49693843813893</v>
      </c>
      <c r="O370" s="23">
        <v>0</v>
      </c>
      <c r="P370" s="23">
        <v>4317.73972491306</v>
      </c>
      <c r="Q370" s="22">
        <v>55400.108403681625</v>
      </c>
      <c r="R370" s="22">
        <v>44583.74675953085</v>
      </c>
      <c r="S370" s="22">
        <v>1959.7497903854783</v>
      </c>
      <c r="T370" s="19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20" customFormat="1" ht="12" hidden="1">
      <c r="A371" s="21">
        <v>501406</v>
      </c>
      <c r="B371" s="21">
        <v>1406</v>
      </c>
      <c r="C371" s="21">
        <v>1656</v>
      </c>
      <c r="D371" s="17" t="s">
        <v>19</v>
      </c>
      <c r="E371" s="17" t="s">
        <v>20</v>
      </c>
      <c r="F371" s="17" t="s">
        <v>145</v>
      </c>
      <c r="G371" s="17">
        <v>11</v>
      </c>
      <c r="H371" s="17" t="s">
        <v>790</v>
      </c>
      <c r="I371" s="17" t="s">
        <v>791</v>
      </c>
      <c r="J371" s="22">
        <v>246727.98428074626</v>
      </c>
      <c r="K371" s="22">
        <v>20560.665356728856</v>
      </c>
      <c r="L371" s="22">
        <v>11194.76087069961</v>
      </c>
      <c r="M371" s="18">
        <v>0</v>
      </c>
      <c r="N371" s="22">
        <v>119.49693843813893</v>
      </c>
      <c r="O371" s="23">
        <v>0</v>
      </c>
      <c r="P371" s="23">
        <v>4317.73972491306</v>
      </c>
      <c r="Q371" s="22">
        <v>55400.108403681625</v>
      </c>
      <c r="R371" s="22">
        <v>44583.74675953085</v>
      </c>
      <c r="S371" s="22">
        <v>1959.7497903854783</v>
      </c>
      <c r="T371" s="19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ht="12" hidden="1">
      <c r="A372" s="25">
        <v>501444</v>
      </c>
      <c r="B372" s="25">
        <v>1444</v>
      </c>
      <c r="C372" s="25">
        <v>8280</v>
      </c>
      <c r="D372" s="17" t="s">
        <v>19</v>
      </c>
      <c r="E372" s="17" t="s">
        <v>20</v>
      </c>
      <c r="F372" s="17" t="s">
        <v>614</v>
      </c>
      <c r="G372" s="17">
        <v>11</v>
      </c>
      <c r="H372" s="17" t="s">
        <v>792</v>
      </c>
      <c r="I372" s="17" t="s">
        <v>793</v>
      </c>
      <c r="J372" s="18">
        <v>246727.98428074626</v>
      </c>
      <c r="K372" s="23">
        <v>20560.665356728856</v>
      </c>
      <c r="L372" s="22">
        <v>11194.76087069961</v>
      </c>
      <c r="M372" s="18">
        <v>8298.398502648535</v>
      </c>
      <c r="N372" s="23">
        <v>119.49693843813893</v>
      </c>
      <c r="O372" s="23">
        <v>0</v>
      </c>
      <c r="P372" s="23">
        <v>4317.73972491306</v>
      </c>
      <c r="Q372" s="22">
        <v>55400.108403681625</v>
      </c>
      <c r="R372" s="23">
        <v>44583.74675953085</v>
      </c>
      <c r="S372" s="23">
        <v>1959.7497903854783</v>
      </c>
      <c r="T372" s="19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7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20" customFormat="1" ht="12" hidden="1">
      <c r="A373" s="21">
        <v>501406</v>
      </c>
      <c r="B373" s="21">
        <v>1406</v>
      </c>
      <c r="C373" s="21">
        <v>8358</v>
      </c>
      <c r="D373" s="17" t="s">
        <v>19</v>
      </c>
      <c r="E373" s="17" t="s">
        <v>20</v>
      </c>
      <c r="F373" s="17" t="s">
        <v>409</v>
      </c>
      <c r="G373" s="17">
        <v>11</v>
      </c>
      <c r="H373" s="17" t="s">
        <v>642</v>
      </c>
      <c r="I373" s="17" t="s">
        <v>793</v>
      </c>
      <c r="J373" s="22">
        <v>246727.98428074626</v>
      </c>
      <c r="K373" s="22">
        <v>20560.665356728856</v>
      </c>
      <c r="L373" s="22">
        <v>11194.76087069961</v>
      </c>
      <c r="M373" s="18">
        <v>0</v>
      </c>
      <c r="N373" s="22">
        <v>119.49693843813893</v>
      </c>
      <c r="O373" s="23">
        <v>0</v>
      </c>
      <c r="P373" s="23">
        <v>4317.73972491306</v>
      </c>
      <c r="Q373" s="22">
        <v>55400.108403681625</v>
      </c>
      <c r="R373" s="22">
        <v>44583.74675953085</v>
      </c>
      <c r="S373" s="22">
        <v>1959.7497903854783</v>
      </c>
      <c r="T373" s="19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ht="12" hidden="1">
      <c r="A374" s="21">
        <v>501406</v>
      </c>
      <c r="B374" s="21">
        <v>1406</v>
      </c>
      <c r="C374" s="21">
        <v>23430</v>
      </c>
      <c r="D374" s="17" t="s">
        <v>19</v>
      </c>
      <c r="E374" s="17" t="s">
        <v>20</v>
      </c>
      <c r="F374" s="17" t="s">
        <v>645</v>
      </c>
      <c r="G374" s="17">
        <v>11</v>
      </c>
      <c r="H374" s="17" t="s">
        <v>794</v>
      </c>
      <c r="I374" s="17" t="s">
        <v>793</v>
      </c>
      <c r="J374" s="22">
        <v>246727.98428074626</v>
      </c>
      <c r="K374" s="22">
        <v>20560.665356728856</v>
      </c>
      <c r="L374" s="22">
        <v>11194.76087069961</v>
      </c>
      <c r="M374" s="18">
        <v>0</v>
      </c>
      <c r="N374" s="22">
        <v>119.49693843813893</v>
      </c>
      <c r="O374" s="23">
        <v>0</v>
      </c>
      <c r="P374" s="23">
        <v>4317.73972491306</v>
      </c>
      <c r="Q374" s="22">
        <v>55400.108403681625</v>
      </c>
      <c r="R374" s="22">
        <v>44583.74675953085</v>
      </c>
      <c r="S374" s="22">
        <v>1959.7497903854783</v>
      </c>
      <c r="T374" s="19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7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20" customFormat="1" ht="12" hidden="1">
      <c r="A375" s="25">
        <v>501443</v>
      </c>
      <c r="B375" s="25">
        <v>1443</v>
      </c>
      <c r="C375" s="25">
        <v>34005</v>
      </c>
      <c r="D375" s="17" t="s">
        <v>19</v>
      </c>
      <c r="E375" s="17" t="s">
        <v>20</v>
      </c>
      <c r="F375" s="17" t="s">
        <v>20</v>
      </c>
      <c r="G375" s="17">
        <v>11</v>
      </c>
      <c r="H375" s="17" t="s">
        <v>795</v>
      </c>
      <c r="I375" s="17" t="s">
        <v>793</v>
      </c>
      <c r="J375" s="18">
        <v>246727.98428074626</v>
      </c>
      <c r="K375" s="23">
        <v>20560.665356728856</v>
      </c>
      <c r="L375" s="22">
        <v>11194.76087069961</v>
      </c>
      <c r="M375" s="18">
        <v>8298.398502648535</v>
      </c>
      <c r="N375" s="23">
        <v>119.49693843813893</v>
      </c>
      <c r="O375" s="23">
        <v>0</v>
      </c>
      <c r="P375" s="23">
        <v>4317.73972491306</v>
      </c>
      <c r="Q375" s="22">
        <v>55400.108403681625</v>
      </c>
      <c r="R375" s="23">
        <v>44583.74675953085</v>
      </c>
      <c r="S375" s="23">
        <v>1959.7497903854783</v>
      </c>
      <c r="T375" s="19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20" customFormat="1" ht="12" hidden="1">
      <c r="A376" s="21">
        <v>501406</v>
      </c>
      <c r="B376" s="21">
        <v>1406</v>
      </c>
      <c r="C376" s="21">
        <v>34212</v>
      </c>
      <c r="D376" s="17" t="s">
        <v>19</v>
      </c>
      <c r="E376" s="17" t="s">
        <v>20</v>
      </c>
      <c r="F376" s="17" t="s">
        <v>796</v>
      </c>
      <c r="G376" s="17">
        <v>11</v>
      </c>
      <c r="H376" s="17" t="s">
        <v>642</v>
      </c>
      <c r="I376" s="17" t="s">
        <v>793</v>
      </c>
      <c r="J376" s="22">
        <v>246727.98428074626</v>
      </c>
      <c r="K376" s="22">
        <v>20560.665356728856</v>
      </c>
      <c r="L376" s="22">
        <v>11194.76087069961</v>
      </c>
      <c r="M376" s="18">
        <v>0</v>
      </c>
      <c r="N376" s="22">
        <v>119.49693843813893</v>
      </c>
      <c r="O376" s="23">
        <v>0</v>
      </c>
      <c r="P376" s="23">
        <v>4317.73972491306</v>
      </c>
      <c r="Q376" s="22">
        <v>55400.108403681625</v>
      </c>
      <c r="R376" s="22">
        <v>44583.74675953085</v>
      </c>
      <c r="S376" s="22">
        <v>1959.7497903854783</v>
      </c>
      <c r="T376" s="19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20" customFormat="1" ht="12" hidden="1">
      <c r="A377" s="21">
        <v>501444</v>
      </c>
      <c r="B377" s="21">
        <v>1444</v>
      </c>
      <c r="C377" s="21">
        <v>34238</v>
      </c>
      <c r="D377" s="17" t="s">
        <v>19</v>
      </c>
      <c r="E377" s="17" t="s">
        <v>20</v>
      </c>
      <c r="F377" s="17" t="s">
        <v>797</v>
      </c>
      <c r="G377" s="17">
        <v>11</v>
      </c>
      <c r="H377" s="17" t="s">
        <v>798</v>
      </c>
      <c r="I377" s="17" t="s">
        <v>793</v>
      </c>
      <c r="J377" s="22">
        <v>246727.98428074626</v>
      </c>
      <c r="K377" s="22">
        <v>20560.665356728856</v>
      </c>
      <c r="L377" s="22">
        <v>11194.76087069961</v>
      </c>
      <c r="M377" s="18">
        <v>0</v>
      </c>
      <c r="N377" s="22">
        <v>119.49693843813893</v>
      </c>
      <c r="O377" s="23">
        <v>0</v>
      </c>
      <c r="P377" s="23">
        <v>4317.73972491306</v>
      </c>
      <c r="Q377" s="22">
        <v>55400.108403681625</v>
      </c>
      <c r="R377" s="22">
        <v>44583.74675953085</v>
      </c>
      <c r="S377" s="22">
        <v>1959.7497903854783</v>
      </c>
      <c r="T377" s="19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20" customFormat="1" ht="12" hidden="1">
      <c r="A378" s="25">
        <v>501443</v>
      </c>
      <c r="B378" s="25">
        <v>1443</v>
      </c>
      <c r="C378" s="25">
        <v>35952</v>
      </c>
      <c r="D378" s="17" t="s">
        <v>19</v>
      </c>
      <c r="E378" s="17" t="s">
        <v>20</v>
      </c>
      <c r="F378" s="17" t="s">
        <v>799</v>
      </c>
      <c r="G378" s="17">
        <v>11</v>
      </c>
      <c r="H378" s="17" t="s">
        <v>134</v>
      </c>
      <c r="I378" s="17" t="s">
        <v>793</v>
      </c>
      <c r="J378" s="18">
        <v>246727.98428074626</v>
      </c>
      <c r="K378" s="23">
        <v>20560.665356728856</v>
      </c>
      <c r="L378" s="22">
        <v>11194.76087069961</v>
      </c>
      <c r="M378" s="18">
        <v>8298.398502648535</v>
      </c>
      <c r="N378" s="23">
        <v>119.49693843813893</v>
      </c>
      <c r="O378" s="23">
        <v>0</v>
      </c>
      <c r="P378" s="23">
        <v>4317.73972491306</v>
      </c>
      <c r="Q378" s="22">
        <v>55400.108403681625</v>
      </c>
      <c r="R378" s="23">
        <v>44583.74675953085</v>
      </c>
      <c r="S378" s="23">
        <v>1959.7497903854783</v>
      </c>
      <c r="T378" s="19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20" customFormat="1" ht="12" hidden="1">
      <c r="A379" s="25">
        <v>501443</v>
      </c>
      <c r="B379" s="30">
        <v>1443</v>
      </c>
      <c r="C379" s="25">
        <v>36045</v>
      </c>
      <c r="D379" s="17" t="s">
        <v>19</v>
      </c>
      <c r="E379" s="17" t="s">
        <v>20</v>
      </c>
      <c r="F379" s="17" t="s">
        <v>800</v>
      </c>
      <c r="G379" s="17">
        <v>11</v>
      </c>
      <c r="H379" s="17" t="s">
        <v>801</v>
      </c>
      <c r="I379" s="17" t="s">
        <v>802</v>
      </c>
      <c r="J379" s="18">
        <v>246727.98428074626</v>
      </c>
      <c r="K379" s="23">
        <v>20560.665356728856</v>
      </c>
      <c r="L379" s="22">
        <v>11194.76087069961</v>
      </c>
      <c r="M379" s="18">
        <v>5532.2656684323565</v>
      </c>
      <c r="N379" s="23">
        <v>119.49693843813893</v>
      </c>
      <c r="O379" s="23">
        <v>0</v>
      </c>
      <c r="P379" s="23">
        <v>4317.73972491306</v>
      </c>
      <c r="Q379" s="22">
        <v>55400.108403681625</v>
      </c>
      <c r="R379" s="23">
        <v>44583.74675953085</v>
      </c>
      <c r="S379" s="23">
        <v>1959.7497903854783</v>
      </c>
      <c r="T379" s="19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20" customFormat="1" ht="12" hidden="1">
      <c r="A380" s="25">
        <v>501444</v>
      </c>
      <c r="B380" s="25">
        <v>1444</v>
      </c>
      <c r="C380" s="25">
        <v>44260</v>
      </c>
      <c r="D380" s="17" t="s">
        <v>19</v>
      </c>
      <c r="E380" s="17" t="s">
        <v>20</v>
      </c>
      <c r="F380" s="17" t="s">
        <v>65</v>
      </c>
      <c r="G380" s="17">
        <v>11</v>
      </c>
      <c r="H380" s="17" t="s">
        <v>803</v>
      </c>
      <c r="I380" s="17" t="s">
        <v>793</v>
      </c>
      <c r="J380" s="18">
        <v>246727.98428074626</v>
      </c>
      <c r="K380" s="23">
        <v>20560.665356728856</v>
      </c>
      <c r="L380" s="22">
        <v>11194.76087069961</v>
      </c>
      <c r="M380" s="18">
        <v>5532.2656684323565</v>
      </c>
      <c r="N380" s="23">
        <v>119.49693843813893</v>
      </c>
      <c r="O380" s="23">
        <v>0</v>
      </c>
      <c r="P380" s="23">
        <v>4317.73972491306</v>
      </c>
      <c r="Q380" s="22">
        <v>55400.108403681625</v>
      </c>
      <c r="R380" s="23">
        <v>44583.74675953085</v>
      </c>
      <c r="S380" s="23">
        <v>1959.7497903854783</v>
      </c>
      <c r="T380" s="19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20" customFormat="1" ht="12" hidden="1">
      <c r="A381" s="21">
        <v>501443</v>
      </c>
      <c r="B381" s="21">
        <v>1443</v>
      </c>
      <c r="C381" s="21">
        <v>51619</v>
      </c>
      <c r="D381" s="17" t="s">
        <v>19</v>
      </c>
      <c r="E381" s="17" t="s">
        <v>31</v>
      </c>
      <c r="F381" s="17" t="s">
        <v>804</v>
      </c>
      <c r="G381" s="17">
        <v>11</v>
      </c>
      <c r="H381" s="17" t="s">
        <v>805</v>
      </c>
      <c r="I381" s="17" t="s">
        <v>755</v>
      </c>
      <c r="J381" s="22">
        <v>246727.98428074626</v>
      </c>
      <c r="K381" s="22">
        <v>20560.665356728856</v>
      </c>
      <c r="L381" s="22">
        <v>11194.76087069961</v>
      </c>
      <c r="M381" s="18">
        <v>0</v>
      </c>
      <c r="N381" s="22">
        <v>119.49693843813893</v>
      </c>
      <c r="O381" s="23">
        <v>0</v>
      </c>
      <c r="P381" s="23">
        <v>4317.73972491306</v>
      </c>
      <c r="Q381" s="22">
        <v>55400.108403681625</v>
      </c>
      <c r="R381" s="22">
        <v>44583.74675953085</v>
      </c>
      <c r="S381" s="22">
        <v>1959.7497903854783</v>
      </c>
      <c r="T381" s="19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20" customFormat="1" ht="12" hidden="1">
      <c r="A382" s="21">
        <v>501443</v>
      </c>
      <c r="B382" s="21">
        <v>1443</v>
      </c>
      <c r="C382" s="21">
        <v>51664</v>
      </c>
      <c r="D382" s="17" t="s">
        <v>19</v>
      </c>
      <c r="E382" s="17" t="s">
        <v>20</v>
      </c>
      <c r="F382" s="17" t="s">
        <v>583</v>
      </c>
      <c r="G382" s="17">
        <v>11</v>
      </c>
      <c r="H382" s="17" t="s">
        <v>806</v>
      </c>
      <c r="I382" s="17" t="s">
        <v>807</v>
      </c>
      <c r="J382" s="22">
        <v>246727.98428074626</v>
      </c>
      <c r="K382" s="22">
        <v>20560.665356728856</v>
      </c>
      <c r="L382" s="22">
        <v>11194.76087069961</v>
      </c>
      <c r="M382" s="18">
        <v>0</v>
      </c>
      <c r="N382" s="22">
        <v>119.49693843813893</v>
      </c>
      <c r="O382" s="23">
        <v>0</v>
      </c>
      <c r="P382" s="23">
        <v>4317.73972491306</v>
      </c>
      <c r="Q382" s="22">
        <v>55400.108403681625</v>
      </c>
      <c r="R382" s="22">
        <v>44583.74675953085</v>
      </c>
      <c r="S382" s="22">
        <v>1959.7497903854783</v>
      </c>
      <c r="T382" s="19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20" customFormat="1" ht="12" hidden="1">
      <c r="A383" s="21">
        <v>501406</v>
      </c>
      <c r="B383" s="21">
        <v>1406</v>
      </c>
      <c r="C383" s="21">
        <v>51884</v>
      </c>
      <c r="D383" s="17" t="s">
        <v>19</v>
      </c>
      <c r="E383" s="17" t="s">
        <v>20</v>
      </c>
      <c r="F383" s="17" t="s">
        <v>684</v>
      </c>
      <c r="G383" s="17">
        <v>11</v>
      </c>
      <c r="H383" s="17" t="s">
        <v>808</v>
      </c>
      <c r="I383" s="17" t="s">
        <v>793</v>
      </c>
      <c r="J383" s="22">
        <v>246727.98428074626</v>
      </c>
      <c r="K383" s="22">
        <v>20560.665356728856</v>
      </c>
      <c r="L383" s="22">
        <v>11194.76087069961</v>
      </c>
      <c r="M383" s="18">
        <v>0</v>
      </c>
      <c r="N383" s="22">
        <v>119.49693843813893</v>
      </c>
      <c r="O383" s="23">
        <v>0</v>
      </c>
      <c r="P383" s="23">
        <v>4317.73972491306</v>
      </c>
      <c r="Q383" s="22">
        <v>55400.108403681625</v>
      </c>
      <c r="R383" s="22">
        <v>44583.74675953085</v>
      </c>
      <c r="S383" s="22">
        <v>1959.7497903854783</v>
      </c>
      <c r="T383" s="19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20" customFormat="1" ht="12" hidden="1">
      <c r="A384" s="21">
        <v>501406</v>
      </c>
      <c r="B384" s="21">
        <v>1406</v>
      </c>
      <c r="C384" s="21">
        <v>51907</v>
      </c>
      <c r="D384" s="17" t="s">
        <v>19</v>
      </c>
      <c r="E384" s="17" t="s">
        <v>20</v>
      </c>
      <c r="F384" s="17" t="s">
        <v>448</v>
      </c>
      <c r="G384" s="17">
        <v>11</v>
      </c>
      <c r="H384" s="17" t="s">
        <v>809</v>
      </c>
      <c r="I384" s="17" t="s">
        <v>810</v>
      </c>
      <c r="J384" s="22">
        <v>246727.98428074626</v>
      </c>
      <c r="K384" s="22">
        <v>20560.665356728856</v>
      </c>
      <c r="L384" s="22">
        <v>11194.76087069961</v>
      </c>
      <c r="M384" s="18">
        <v>0</v>
      </c>
      <c r="N384" s="22">
        <v>119.49693843813893</v>
      </c>
      <c r="O384" s="23">
        <v>0</v>
      </c>
      <c r="P384" s="23">
        <v>4317.73972491306</v>
      </c>
      <c r="Q384" s="22">
        <v>55400.108403681625</v>
      </c>
      <c r="R384" s="22">
        <v>44583.74675953085</v>
      </c>
      <c r="S384" s="22">
        <v>1959.7497903854783</v>
      </c>
      <c r="T384" s="19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20" customFormat="1" ht="12" hidden="1">
      <c r="A385" s="25">
        <v>501443</v>
      </c>
      <c r="B385" s="25">
        <v>1443</v>
      </c>
      <c r="C385" s="25">
        <v>83658</v>
      </c>
      <c r="D385" s="17" t="s">
        <v>19</v>
      </c>
      <c r="E385" s="17" t="s">
        <v>20</v>
      </c>
      <c r="F385" s="17" t="s">
        <v>811</v>
      </c>
      <c r="G385" s="17">
        <v>11</v>
      </c>
      <c r="H385" s="17" t="s">
        <v>812</v>
      </c>
      <c r="I385" s="17" t="s">
        <v>793</v>
      </c>
      <c r="J385" s="18">
        <v>246727.98428074626</v>
      </c>
      <c r="K385" s="23">
        <v>20560.665356728856</v>
      </c>
      <c r="L385" s="22">
        <v>11194.76087069961</v>
      </c>
      <c r="M385" s="18">
        <v>8298.398502648535</v>
      </c>
      <c r="N385" s="23">
        <v>119.49693843813893</v>
      </c>
      <c r="O385" s="23">
        <v>0</v>
      </c>
      <c r="P385" s="23">
        <v>4317.73972491306</v>
      </c>
      <c r="Q385" s="22">
        <v>55400.108403681625</v>
      </c>
      <c r="R385" s="23">
        <v>44583.74675953085</v>
      </c>
      <c r="S385" s="23">
        <v>1959.7497903854783</v>
      </c>
      <c r="T385" s="19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20" customFormat="1" ht="12" hidden="1">
      <c r="A386" s="25">
        <v>501443</v>
      </c>
      <c r="B386" s="25">
        <v>1443</v>
      </c>
      <c r="C386" s="25">
        <v>83742</v>
      </c>
      <c r="D386" s="17" t="s">
        <v>19</v>
      </c>
      <c r="E386" s="17" t="s">
        <v>20</v>
      </c>
      <c r="F386" s="17" t="s">
        <v>813</v>
      </c>
      <c r="G386" s="17">
        <v>11</v>
      </c>
      <c r="H386" s="17" t="s">
        <v>814</v>
      </c>
      <c r="I386" s="17" t="s">
        <v>793</v>
      </c>
      <c r="J386" s="18">
        <v>246727.98428074626</v>
      </c>
      <c r="K386" s="23">
        <v>20560.665356728856</v>
      </c>
      <c r="L386" s="22">
        <v>11194.76087069961</v>
      </c>
      <c r="M386" s="18">
        <v>8298.398502648535</v>
      </c>
      <c r="N386" s="23">
        <v>119.49693843813893</v>
      </c>
      <c r="O386" s="23">
        <v>0</v>
      </c>
      <c r="P386" s="23">
        <v>4317.73972491306</v>
      </c>
      <c r="Q386" s="22">
        <v>55400.108403681625</v>
      </c>
      <c r="R386" s="23">
        <v>44583.74675953085</v>
      </c>
      <c r="S386" s="23">
        <v>1959.7497903854783</v>
      </c>
      <c r="T386" s="19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20" customFormat="1" ht="12" hidden="1">
      <c r="A387" s="25">
        <v>501443</v>
      </c>
      <c r="B387" s="25">
        <v>1443</v>
      </c>
      <c r="C387" s="25">
        <v>83755</v>
      </c>
      <c r="D387" s="17" t="s">
        <v>19</v>
      </c>
      <c r="E387" s="17" t="s">
        <v>20</v>
      </c>
      <c r="F387" s="17" t="s">
        <v>815</v>
      </c>
      <c r="G387" s="17">
        <v>11</v>
      </c>
      <c r="H387" s="17" t="s">
        <v>816</v>
      </c>
      <c r="I387" s="17" t="s">
        <v>793</v>
      </c>
      <c r="J387" s="18">
        <v>246727.98428074626</v>
      </c>
      <c r="K387" s="23">
        <v>20560.665356728856</v>
      </c>
      <c r="L387" s="22">
        <v>11194.76087069961</v>
      </c>
      <c r="M387" s="18">
        <v>8298.398502648535</v>
      </c>
      <c r="N387" s="23">
        <v>119.49693843813893</v>
      </c>
      <c r="O387" s="23">
        <v>0</v>
      </c>
      <c r="P387" s="23">
        <v>4317.73972491306</v>
      </c>
      <c r="Q387" s="22">
        <v>55400.108403681625</v>
      </c>
      <c r="R387" s="23">
        <v>44583.74675953085</v>
      </c>
      <c r="S387" s="23">
        <v>1959.7497903854783</v>
      </c>
      <c r="T387" s="19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20" customFormat="1" ht="12" hidden="1">
      <c r="A388" s="25">
        <v>501443</v>
      </c>
      <c r="B388" s="25">
        <v>1443</v>
      </c>
      <c r="C388" s="25">
        <v>84026</v>
      </c>
      <c r="D388" s="17" t="s">
        <v>19</v>
      </c>
      <c r="E388" s="17" t="s">
        <v>20</v>
      </c>
      <c r="F388" s="17" t="s">
        <v>482</v>
      </c>
      <c r="G388" s="17">
        <v>11</v>
      </c>
      <c r="H388" s="17" t="s">
        <v>817</v>
      </c>
      <c r="I388" s="17" t="s">
        <v>793</v>
      </c>
      <c r="J388" s="18">
        <v>246727.98428074626</v>
      </c>
      <c r="K388" s="23">
        <v>20560.665356728856</v>
      </c>
      <c r="L388" s="22">
        <v>11194.76087069961</v>
      </c>
      <c r="M388" s="18">
        <v>8298.398502648535</v>
      </c>
      <c r="N388" s="23">
        <v>119.49693843813893</v>
      </c>
      <c r="O388" s="23">
        <v>0</v>
      </c>
      <c r="P388" s="23">
        <v>4317.73972491306</v>
      </c>
      <c r="Q388" s="22">
        <v>55400.108403681625</v>
      </c>
      <c r="R388" s="23">
        <v>44583.74675953085</v>
      </c>
      <c r="S388" s="23">
        <v>1959.7497903854783</v>
      </c>
      <c r="T388" s="19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20" customFormat="1" ht="12" hidden="1">
      <c r="A389" s="21">
        <v>501204</v>
      </c>
      <c r="B389" s="21">
        <v>1204</v>
      </c>
      <c r="C389" s="21">
        <v>51635</v>
      </c>
      <c r="D389" s="17" t="s">
        <v>19</v>
      </c>
      <c r="E389" s="17" t="s">
        <v>31</v>
      </c>
      <c r="F389" s="17" t="s">
        <v>818</v>
      </c>
      <c r="G389" s="17">
        <v>10</v>
      </c>
      <c r="H389" s="17" t="s">
        <v>819</v>
      </c>
      <c r="I389" s="17" t="s">
        <v>753</v>
      </c>
      <c r="J389" s="22">
        <v>241118.26689295584</v>
      </c>
      <c r="K389" s="22">
        <v>20093.18890774632</v>
      </c>
      <c r="L389" s="22">
        <v>11194.76087069961</v>
      </c>
      <c r="M389" s="18">
        <v>0</v>
      </c>
      <c r="N389" s="22">
        <v>119.49693843813893</v>
      </c>
      <c r="O389" s="23">
        <v>0</v>
      </c>
      <c r="P389" s="23">
        <v>4219.569670626728</v>
      </c>
      <c r="Q389" s="22">
        <v>55400.108403681625</v>
      </c>
      <c r="R389" s="22">
        <v>43570.07082755712</v>
      </c>
      <c r="S389" s="22">
        <v>1959.7497903854783</v>
      </c>
      <c r="T389" s="19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20" customFormat="1" ht="12" hidden="1">
      <c r="A390" s="21">
        <v>501204</v>
      </c>
      <c r="B390" s="21">
        <v>1204</v>
      </c>
      <c r="C390" s="21">
        <v>200012</v>
      </c>
      <c r="D390" s="17" t="s">
        <v>61</v>
      </c>
      <c r="E390" s="17" t="s">
        <v>31</v>
      </c>
      <c r="F390" s="17" t="s">
        <v>820</v>
      </c>
      <c r="G390" s="17">
        <v>10</v>
      </c>
      <c r="H390" s="17" t="s">
        <v>821</v>
      </c>
      <c r="I390" s="17" t="s">
        <v>753</v>
      </c>
      <c r="J390" s="22">
        <v>241118.26689295584</v>
      </c>
      <c r="K390" s="22">
        <v>20093.18890774632</v>
      </c>
      <c r="L390" s="22">
        <v>11194.76087069961</v>
      </c>
      <c r="M390" s="18">
        <v>0</v>
      </c>
      <c r="N390" s="22">
        <v>119.49693843813893</v>
      </c>
      <c r="O390" s="23">
        <v>0</v>
      </c>
      <c r="P390" s="23">
        <v>4219.569670626728</v>
      </c>
      <c r="Q390" s="22">
        <v>55400.108403681625</v>
      </c>
      <c r="R390" s="22">
        <v>43570.07082755712</v>
      </c>
      <c r="S390" s="22">
        <v>1959.7497903854783</v>
      </c>
      <c r="T390" s="19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20" customFormat="1" ht="12" hidden="1">
      <c r="A391" s="25">
        <v>501443</v>
      </c>
      <c r="B391" s="25">
        <v>1443</v>
      </c>
      <c r="C391" s="25">
        <v>34128</v>
      </c>
      <c r="D391" s="17" t="s">
        <v>19</v>
      </c>
      <c r="E391" s="17" t="s">
        <v>20</v>
      </c>
      <c r="F391" s="17" t="s">
        <v>818</v>
      </c>
      <c r="G391" s="17">
        <v>11</v>
      </c>
      <c r="H391" s="17" t="s">
        <v>822</v>
      </c>
      <c r="I391" s="17" t="s">
        <v>793</v>
      </c>
      <c r="J391" s="18">
        <v>241118.26689295584</v>
      </c>
      <c r="K391" s="23">
        <v>20093.18890774632</v>
      </c>
      <c r="L391" s="22">
        <v>11194.76087069961</v>
      </c>
      <c r="M391" s="18">
        <v>8298.398502648535</v>
      </c>
      <c r="N391" s="23">
        <v>119.49693843813893</v>
      </c>
      <c r="O391" s="23">
        <v>0</v>
      </c>
      <c r="P391" s="23">
        <v>4219.569670626728</v>
      </c>
      <c r="Q391" s="22">
        <v>55400.108403681625</v>
      </c>
      <c r="R391" s="23">
        <v>43570.07082755712</v>
      </c>
      <c r="S391" s="23">
        <v>1959.7497903854783</v>
      </c>
      <c r="T391" s="19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20" customFormat="1" ht="12" hidden="1">
      <c r="A392" s="21">
        <v>501443</v>
      </c>
      <c r="B392" s="21">
        <v>1443</v>
      </c>
      <c r="C392" s="21">
        <v>56562</v>
      </c>
      <c r="D392" s="17" t="s">
        <v>19</v>
      </c>
      <c r="E392" s="17" t="s">
        <v>20</v>
      </c>
      <c r="F392" s="17" t="s">
        <v>823</v>
      </c>
      <c r="G392" s="17">
        <v>11</v>
      </c>
      <c r="H392" s="17" t="s">
        <v>824</v>
      </c>
      <c r="I392" s="17" t="s">
        <v>825</v>
      </c>
      <c r="J392" s="22">
        <v>241118.26689295584</v>
      </c>
      <c r="K392" s="22">
        <v>20093.18890774632</v>
      </c>
      <c r="L392" s="22">
        <v>11194.76087069961</v>
      </c>
      <c r="M392" s="18">
        <v>0</v>
      </c>
      <c r="N392" s="22">
        <v>119.49693843813893</v>
      </c>
      <c r="O392" s="23">
        <v>0</v>
      </c>
      <c r="P392" s="23">
        <v>4219.569670626728</v>
      </c>
      <c r="Q392" s="22">
        <v>55400.108403681625</v>
      </c>
      <c r="R392" s="22">
        <v>43570.07082755712</v>
      </c>
      <c r="S392" s="22">
        <v>1959.7497903854783</v>
      </c>
      <c r="T392" s="19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20" customFormat="1" ht="12" hidden="1">
      <c r="A393" s="28">
        <v>501406</v>
      </c>
      <c r="B393" s="21">
        <v>1406</v>
      </c>
      <c r="C393" s="21">
        <v>200349</v>
      </c>
      <c r="D393" s="17" t="s">
        <v>19</v>
      </c>
      <c r="E393" s="17" t="s">
        <v>31</v>
      </c>
      <c r="F393" s="17" t="s">
        <v>826</v>
      </c>
      <c r="G393" s="17">
        <v>11</v>
      </c>
      <c r="H393" s="17" t="s">
        <v>827</v>
      </c>
      <c r="I393" s="17" t="s">
        <v>694</v>
      </c>
      <c r="J393" s="22">
        <v>240753.1373588393</v>
      </c>
      <c r="K393" s="22">
        <v>20062.76144656994</v>
      </c>
      <c r="L393" s="22">
        <v>11194.76087069961</v>
      </c>
      <c r="M393" s="18">
        <v>0</v>
      </c>
      <c r="N393" s="22">
        <v>119.49693843813893</v>
      </c>
      <c r="O393" s="23">
        <v>0</v>
      </c>
      <c r="P393" s="23">
        <v>4213.179903779688</v>
      </c>
      <c r="Q393" s="22">
        <v>55400.108403681625</v>
      </c>
      <c r="R393" s="22">
        <v>43504.09192074226</v>
      </c>
      <c r="S393" s="22">
        <v>1959.7497903854783</v>
      </c>
      <c r="T393" s="19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20" customFormat="1" ht="12" hidden="1">
      <c r="A394" s="21">
        <v>501406</v>
      </c>
      <c r="B394" s="21">
        <v>1406</v>
      </c>
      <c r="C394" s="21">
        <v>83632</v>
      </c>
      <c r="D394" s="17" t="s">
        <v>19</v>
      </c>
      <c r="E394" s="17" t="s">
        <v>20</v>
      </c>
      <c r="F394" s="17" t="s">
        <v>492</v>
      </c>
      <c r="G394" s="17">
        <v>10</v>
      </c>
      <c r="H394" s="17" t="s">
        <v>828</v>
      </c>
      <c r="I394" s="17" t="s">
        <v>694</v>
      </c>
      <c r="J394" s="22">
        <v>235630.25934987093</v>
      </c>
      <c r="K394" s="22">
        <v>19635.85494582258</v>
      </c>
      <c r="L394" s="22">
        <v>11194.76087069961</v>
      </c>
      <c r="M394" s="18">
        <v>0</v>
      </c>
      <c r="N394" s="22">
        <v>119.49693843813893</v>
      </c>
      <c r="O394" s="23">
        <v>0</v>
      </c>
      <c r="P394" s="23">
        <v>4123.529538622743</v>
      </c>
      <c r="Q394" s="22">
        <v>55400.108403681625</v>
      </c>
      <c r="R394" s="22">
        <v>42578.387864521676</v>
      </c>
      <c r="S394" s="22">
        <v>1959.7497903854783</v>
      </c>
      <c r="T394" s="19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20" customFormat="1" ht="12" hidden="1">
      <c r="A395" s="21">
        <v>501406</v>
      </c>
      <c r="B395" s="21">
        <v>1406</v>
      </c>
      <c r="C395" s="21">
        <v>83700</v>
      </c>
      <c r="D395" s="17" t="s">
        <v>19</v>
      </c>
      <c r="E395" s="17" t="s">
        <v>20</v>
      </c>
      <c r="F395" s="17" t="s">
        <v>829</v>
      </c>
      <c r="G395" s="17">
        <v>10</v>
      </c>
      <c r="H395" s="17" t="s">
        <v>830</v>
      </c>
      <c r="I395" s="17" t="s">
        <v>694</v>
      </c>
      <c r="J395" s="22">
        <v>235630.25934987093</v>
      </c>
      <c r="K395" s="22">
        <v>19635.85494582258</v>
      </c>
      <c r="L395" s="22">
        <v>11194.76087069961</v>
      </c>
      <c r="M395" s="18">
        <v>0</v>
      </c>
      <c r="N395" s="22">
        <v>119.49693843813893</v>
      </c>
      <c r="O395" s="23">
        <v>0</v>
      </c>
      <c r="P395" s="23">
        <v>4123.529538622743</v>
      </c>
      <c r="Q395" s="22">
        <v>55400.108403681625</v>
      </c>
      <c r="R395" s="22">
        <v>42578.387864521676</v>
      </c>
      <c r="S395" s="22">
        <v>1959.7497903854783</v>
      </c>
      <c r="T395" s="19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20" customFormat="1" ht="12" hidden="1">
      <c r="A396" s="21">
        <v>501203</v>
      </c>
      <c r="B396" s="21">
        <v>1203</v>
      </c>
      <c r="C396" s="21">
        <v>200011</v>
      </c>
      <c r="D396" s="17" t="s">
        <v>19</v>
      </c>
      <c r="E396" s="17" t="s">
        <v>31</v>
      </c>
      <c r="F396" s="17" t="s">
        <v>831</v>
      </c>
      <c r="G396" s="17">
        <v>10</v>
      </c>
      <c r="H396" s="17" t="s">
        <v>832</v>
      </c>
      <c r="I396" s="17" t="s">
        <v>776</v>
      </c>
      <c r="J396" s="22">
        <v>235630.25934987093</v>
      </c>
      <c r="K396" s="22">
        <v>19635.85494582258</v>
      </c>
      <c r="L396" s="22">
        <v>11194.76087069961</v>
      </c>
      <c r="M396" s="18">
        <v>0</v>
      </c>
      <c r="N396" s="22">
        <v>119.49693843813893</v>
      </c>
      <c r="O396" s="23">
        <v>0</v>
      </c>
      <c r="P396" s="23">
        <v>4123.529538622743</v>
      </c>
      <c r="Q396" s="22">
        <v>55400.108403681625</v>
      </c>
      <c r="R396" s="22">
        <v>42578.387864521676</v>
      </c>
      <c r="S396" s="22">
        <v>1959.7497903854783</v>
      </c>
      <c r="T396" s="19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20" customFormat="1" ht="12" hidden="1">
      <c r="A397" s="21">
        <v>501406</v>
      </c>
      <c r="B397" s="21">
        <v>1406</v>
      </c>
      <c r="C397" s="21">
        <v>200123</v>
      </c>
      <c r="D397" s="17" t="s">
        <v>19</v>
      </c>
      <c r="E397" s="17" t="s">
        <v>31</v>
      </c>
      <c r="F397" s="17" t="s">
        <v>276</v>
      </c>
      <c r="G397" s="17">
        <v>10</v>
      </c>
      <c r="H397" s="17" t="s">
        <v>426</v>
      </c>
      <c r="I397" s="17" t="s">
        <v>694</v>
      </c>
      <c r="J397" s="22">
        <v>235630.25934987093</v>
      </c>
      <c r="K397" s="22">
        <v>19635.85494582258</v>
      </c>
      <c r="L397" s="22">
        <v>11194.76087069961</v>
      </c>
      <c r="M397" s="18">
        <v>0</v>
      </c>
      <c r="N397" s="22">
        <v>119.49693843813893</v>
      </c>
      <c r="O397" s="23">
        <v>0</v>
      </c>
      <c r="P397" s="23">
        <v>4123.529538622743</v>
      </c>
      <c r="Q397" s="22">
        <v>55400.108403681625</v>
      </c>
      <c r="R397" s="22">
        <v>42578.387864521676</v>
      </c>
      <c r="S397" s="22">
        <v>1959.7497903854783</v>
      </c>
      <c r="T397" s="19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20" customFormat="1" ht="12" hidden="1">
      <c r="A398" s="21">
        <v>501443</v>
      </c>
      <c r="B398" s="21">
        <v>1443</v>
      </c>
      <c r="C398" s="21">
        <v>200160</v>
      </c>
      <c r="D398" s="17" t="s">
        <v>19</v>
      </c>
      <c r="E398" s="17" t="s">
        <v>31</v>
      </c>
      <c r="F398" s="17" t="s">
        <v>295</v>
      </c>
      <c r="G398" s="17">
        <v>10</v>
      </c>
      <c r="H398" s="17" t="s">
        <v>833</v>
      </c>
      <c r="I398" s="17" t="s">
        <v>834</v>
      </c>
      <c r="J398" s="22">
        <v>235630.25934987093</v>
      </c>
      <c r="K398" s="22">
        <v>19635.85494582258</v>
      </c>
      <c r="L398" s="22">
        <v>11194.76087069961</v>
      </c>
      <c r="M398" s="18">
        <v>0</v>
      </c>
      <c r="N398" s="22">
        <v>119.49693843813893</v>
      </c>
      <c r="O398" s="23">
        <v>0</v>
      </c>
      <c r="P398" s="23">
        <v>4123.529538622743</v>
      </c>
      <c r="Q398" s="22">
        <v>55400.108403681625</v>
      </c>
      <c r="R398" s="22">
        <v>42578.387864521676</v>
      </c>
      <c r="S398" s="22">
        <v>1959.7497903854783</v>
      </c>
      <c r="T398" s="19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20" customFormat="1" ht="12" hidden="1">
      <c r="A399" s="28">
        <v>501445</v>
      </c>
      <c r="B399" s="21">
        <v>1445</v>
      </c>
      <c r="C399" s="21">
        <v>200321</v>
      </c>
      <c r="D399" s="17" t="s">
        <v>19</v>
      </c>
      <c r="E399" s="17" t="s">
        <v>31</v>
      </c>
      <c r="F399" s="17" t="s">
        <v>818</v>
      </c>
      <c r="G399" s="17">
        <v>10</v>
      </c>
      <c r="H399" s="17" t="s">
        <v>480</v>
      </c>
      <c r="I399" s="17" t="s">
        <v>690</v>
      </c>
      <c r="J399" s="22">
        <v>235630.25934987093</v>
      </c>
      <c r="K399" s="22">
        <v>19635.85494582258</v>
      </c>
      <c r="L399" s="22">
        <v>11194.76087069961</v>
      </c>
      <c r="M399" s="18">
        <v>0</v>
      </c>
      <c r="N399" s="22">
        <v>119.49693843813893</v>
      </c>
      <c r="O399" s="23">
        <v>0</v>
      </c>
      <c r="P399" s="23">
        <v>4123.529538622743</v>
      </c>
      <c r="Q399" s="22">
        <v>55400.108403681625</v>
      </c>
      <c r="R399" s="22">
        <v>42578.387864521676</v>
      </c>
      <c r="S399" s="22">
        <v>1959.7497903854783</v>
      </c>
      <c r="T399" s="19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20" customFormat="1" ht="12" hidden="1">
      <c r="A400" s="28">
        <v>501445</v>
      </c>
      <c r="B400" s="21">
        <v>1445</v>
      </c>
      <c r="C400" s="21">
        <v>200421</v>
      </c>
      <c r="D400" s="17" t="s">
        <v>19</v>
      </c>
      <c r="E400" s="17" t="s">
        <v>31</v>
      </c>
      <c r="F400" s="17" t="s">
        <v>823</v>
      </c>
      <c r="G400" s="17">
        <v>10</v>
      </c>
      <c r="H400" s="17" t="s">
        <v>835</v>
      </c>
      <c r="I400" s="17" t="s">
        <v>690</v>
      </c>
      <c r="J400" s="22">
        <v>235630.25934987093</v>
      </c>
      <c r="K400" s="22">
        <v>19635.85494582258</v>
      </c>
      <c r="L400" s="22">
        <v>11194.76087069961</v>
      </c>
      <c r="M400" s="18">
        <v>0</v>
      </c>
      <c r="N400" s="22">
        <v>119.49693843813893</v>
      </c>
      <c r="O400" s="23">
        <v>0</v>
      </c>
      <c r="P400" s="23">
        <v>4123.529538622743</v>
      </c>
      <c r="Q400" s="22">
        <v>55400.108403681625</v>
      </c>
      <c r="R400" s="22">
        <v>42578.387864521676</v>
      </c>
      <c r="S400" s="22">
        <v>1959.7497903854783</v>
      </c>
      <c r="T400" s="19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20" customFormat="1" ht="12" hidden="1">
      <c r="A401" s="28">
        <v>501406</v>
      </c>
      <c r="B401" s="21">
        <v>1406</v>
      </c>
      <c r="C401" s="21">
        <v>200441</v>
      </c>
      <c r="D401" s="17" t="s">
        <v>19</v>
      </c>
      <c r="E401" s="17" t="s">
        <v>31</v>
      </c>
      <c r="F401" s="17" t="s">
        <v>202</v>
      </c>
      <c r="G401" s="17">
        <v>10</v>
      </c>
      <c r="H401" s="17" t="s">
        <v>836</v>
      </c>
      <c r="I401" s="17" t="s">
        <v>694</v>
      </c>
      <c r="J401" s="22">
        <v>235630.25934987093</v>
      </c>
      <c r="K401" s="22">
        <v>19635.85494582258</v>
      </c>
      <c r="L401" s="22">
        <v>11194.76087069961</v>
      </c>
      <c r="M401" s="18">
        <v>0</v>
      </c>
      <c r="N401" s="22">
        <v>119.49693843813893</v>
      </c>
      <c r="O401" s="23">
        <v>0</v>
      </c>
      <c r="P401" s="23">
        <v>4123.529538622743</v>
      </c>
      <c r="Q401" s="22">
        <v>55400.108403681625</v>
      </c>
      <c r="R401" s="22">
        <v>42578.387864521676</v>
      </c>
      <c r="S401" s="22">
        <v>1959.7497903854783</v>
      </c>
      <c r="T401" s="19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20" customFormat="1" ht="12" hidden="1">
      <c r="A402" s="28">
        <v>501406</v>
      </c>
      <c r="B402" s="21">
        <v>1406</v>
      </c>
      <c r="C402" s="21">
        <v>200444</v>
      </c>
      <c r="D402" s="17" t="s">
        <v>19</v>
      </c>
      <c r="E402" s="17" t="s">
        <v>31</v>
      </c>
      <c r="F402" s="17" t="s">
        <v>19</v>
      </c>
      <c r="G402" s="17">
        <v>10</v>
      </c>
      <c r="H402" s="17" t="s">
        <v>837</v>
      </c>
      <c r="I402" s="17" t="s">
        <v>694</v>
      </c>
      <c r="J402" s="22">
        <v>235630.25934987093</v>
      </c>
      <c r="K402" s="22">
        <v>19635.85494582258</v>
      </c>
      <c r="L402" s="22">
        <v>11194.76087069961</v>
      </c>
      <c r="M402" s="18">
        <v>0</v>
      </c>
      <c r="N402" s="22">
        <v>119.49693843813893</v>
      </c>
      <c r="O402" s="23">
        <v>0</v>
      </c>
      <c r="P402" s="23">
        <v>4123.529538622743</v>
      </c>
      <c r="Q402" s="22">
        <v>55400.108403681625</v>
      </c>
      <c r="R402" s="22">
        <v>42578.387864521676</v>
      </c>
      <c r="S402" s="22">
        <v>1959.7497903854783</v>
      </c>
      <c r="T402" s="19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20" customFormat="1" ht="12" hidden="1">
      <c r="A403" s="21">
        <v>501406</v>
      </c>
      <c r="B403" s="21">
        <v>1406</v>
      </c>
      <c r="C403" s="21">
        <v>34160</v>
      </c>
      <c r="D403" s="17" t="s">
        <v>19</v>
      </c>
      <c r="E403" s="17" t="s">
        <v>20</v>
      </c>
      <c r="F403" s="17" t="s">
        <v>838</v>
      </c>
      <c r="G403" s="17">
        <v>11</v>
      </c>
      <c r="H403" s="17" t="s">
        <v>839</v>
      </c>
      <c r="I403" s="17" t="s">
        <v>791</v>
      </c>
      <c r="J403" s="22">
        <v>235630.25934987093</v>
      </c>
      <c r="K403" s="22">
        <v>19635.85494582258</v>
      </c>
      <c r="L403" s="22">
        <v>11194.76087069961</v>
      </c>
      <c r="M403" s="18">
        <v>0</v>
      </c>
      <c r="N403" s="22">
        <v>119.49693843813893</v>
      </c>
      <c r="O403" s="23">
        <v>0</v>
      </c>
      <c r="P403" s="23">
        <v>4123.529538622743</v>
      </c>
      <c r="Q403" s="22">
        <v>55400.108403681625</v>
      </c>
      <c r="R403" s="22">
        <v>42578.387864521676</v>
      </c>
      <c r="S403" s="22">
        <v>1959.7497903854783</v>
      </c>
      <c r="T403" s="19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20" customFormat="1" ht="12" hidden="1">
      <c r="A404" s="21">
        <v>501444</v>
      </c>
      <c r="B404" s="21">
        <v>1444</v>
      </c>
      <c r="C404" s="21">
        <v>35570</v>
      </c>
      <c r="D404" s="17" t="s">
        <v>19</v>
      </c>
      <c r="E404" s="17" t="s">
        <v>20</v>
      </c>
      <c r="F404" s="17" t="s">
        <v>840</v>
      </c>
      <c r="G404" s="17">
        <v>11</v>
      </c>
      <c r="H404" s="17" t="s">
        <v>841</v>
      </c>
      <c r="I404" s="17" t="s">
        <v>842</v>
      </c>
      <c r="J404" s="22">
        <v>235630.25934987093</v>
      </c>
      <c r="K404" s="22">
        <v>19635.85494582258</v>
      </c>
      <c r="L404" s="22">
        <v>11194.76087069961</v>
      </c>
      <c r="M404" s="18">
        <v>0</v>
      </c>
      <c r="N404" s="22">
        <v>119.49693843813893</v>
      </c>
      <c r="O404" s="23">
        <v>0</v>
      </c>
      <c r="P404" s="23">
        <v>4123.529538622743</v>
      </c>
      <c r="Q404" s="22">
        <v>55400.108403681625</v>
      </c>
      <c r="R404" s="22">
        <v>42578.387864521676</v>
      </c>
      <c r="S404" s="22">
        <v>1959.7497903854783</v>
      </c>
      <c r="T404" s="19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20" customFormat="1" ht="12" hidden="1">
      <c r="A405" s="21">
        <v>501443</v>
      </c>
      <c r="B405" s="21">
        <v>1443</v>
      </c>
      <c r="C405" s="21">
        <v>38933</v>
      </c>
      <c r="D405" s="17" t="s">
        <v>19</v>
      </c>
      <c r="E405" s="17" t="s">
        <v>20</v>
      </c>
      <c r="F405" s="17" t="s">
        <v>843</v>
      </c>
      <c r="G405" s="17">
        <v>11</v>
      </c>
      <c r="H405" s="17" t="s">
        <v>844</v>
      </c>
      <c r="I405" s="17" t="s">
        <v>793</v>
      </c>
      <c r="J405" s="22">
        <v>235630.25934987093</v>
      </c>
      <c r="K405" s="22">
        <v>19635.85494582258</v>
      </c>
      <c r="L405" s="22">
        <v>11194.76087069961</v>
      </c>
      <c r="M405" s="18">
        <v>0</v>
      </c>
      <c r="N405" s="22">
        <v>119.49693843813893</v>
      </c>
      <c r="O405" s="23">
        <v>0</v>
      </c>
      <c r="P405" s="23">
        <v>4123.529538622743</v>
      </c>
      <c r="Q405" s="22">
        <v>55400.108403681625</v>
      </c>
      <c r="R405" s="22">
        <v>42578.387864521676</v>
      </c>
      <c r="S405" s="22">
        <v>1959.7497903854783</v>
      </c>
      <c r="T405" s="19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20" customFormat="1" ht="12" hidden="1">
      <c r="A406" s="21">
        <v>501444</v>
      </c>
      <c r="B406" s="21">
        <v>1444</v>
      </c>
      <c r="C406" s="21">
        <v>44341</v>
      </c>
      <c r="D406" s="17" t="s">
        <v>19</v>
      </c>
      <c r="E406" s="17" t="s">
        <v>20</v>
      </c>
      <c r="F406" s="17" t="s">
        <v>845</v>
      </c>
      <c r="G406" s="17">
        <v>11</v>
      </c>
      <c r="H406" s="17" t="s">
        <v>846</v>
      </c>
      <c r="I406" s="17" t="s">
        <v>842</v>
      </c>
      <c r="J406" s="22">
        <v>235630.25934987093</v>
      </c>
      <c r="K406" s="22">
        <v>19635.85494582258</v>
      </c>
      <c r="L406" s="22">
        <v>11194.76087069961</v>
      </c>
      <c r="M406" s="18">
        <v>0</v>
      </c>
      <c r="N406" s="22">
        <v>119.49693843813893</v>
      </c>
      <c r="O406" s="23">
        <v>0</v>
      </c>
      <c r="P406" s="23">
        <v>4123.529538622743</v>
      </c>
      <c r="Q406" s="22">
        <v>55400.108403681625</v>
      </c>
      <c r="R406" s="22">
        <v>42578.387864521676</v>
      </c>
      <c r="S406" s="22">
        <v>1959.7497903854783</v>
      </c>
      <c r="T406" s="19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20" customFormat="1" ht="12" hidden="1">
      <c r="A407" s="21">
        <v>501444</v>
      </c>
      <c r="B407" s="21">
        <v>1444</v>
      </c>
      <c r="C407" s="21">
        <v>51583</v>
      </c>
      <c r="D407" s="17" t="s">
        <v>19</v>
      </c>
      <c r="E407" s="17" t="s">
        <v>20</v>
      </c>
      <c r="F407" s="17" t="s">
        <v>222</v>
      </c>
      <c r="G407" s="17">
        <v>11</v>
      </c>
      <c r="H407" s="17" t="s">
        <v>847</v>
      </c>
      <c r="I407" s="17" t="s">
        <v>842</v>
      </c>
      <c r="J407" s="22">
        <v>235630.25934987093</v>
      </c>
      <c r="K407" s="22">
        <v>19635.85494582258</v>
      </c>
      <c r="L407" s="22">
        <v>11194.76087069961</v>
      </c>
      <c r="M407" s="18">
        <v>0</v>
      </c>
      <c r="N407" s="22">
        <v>119.49693843813893</v>
      </c>
      <c r="O407" s="23">
        <v>0</v>
      </c>
      <c r="P407" s="23">
        <v>4123.529538622743</v>
      </c>
      <c r="Q407" s="22">
        <v>55400.108403681625</v>
      </c>
      <c r="R407" s="22">
        <v>42578.387864521676</v>
      </c>
      <c r="S407" s="22">
        <v>1959.7497903854783</v>
      </c>
      <c r="T407" s="19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20" customFormat="1" ht="12" hidden="1">
      <c r="A408" s="21">
        <v>501443</v>
      </c>
      <c r="B408" s="21">
        <v>1443</v>
      </c>
      <c r="C408" s="21">
        <v>51693</v>
      </c>
      <c r="D408" s="17" t="s">
        <v>19</v>
      </c>
      <c r="E408" s="17" t="s">
        <v>20</v>
      </c>
      <c r="F408" s="17" t="s">
        <v>848</v>
      </c>
      <c r="G408" s="17">
        <v>11</v>
      </c>
      <c r="H408" s="17" t="s">
        <v>849</v>
      </c>
      <c r="I408" s="17" t="s">
        <v>791</v>
      </c>
      <c r="J408" s="22">
        <v>235630.25934987093</v>
      </c>
      <c r="K408" s="22">
        <v>19635.85494582258</v>
      </c>
      <c r="L408" s="22">
        <v>11194.76087069961</v>
      </c>
      <c r="M408" s="18">
        <v>0</v>
      </c>
      <c r="N408" s="22">
        <v>119.49693843813893</v>
      </c>
      <c r="O408" s="23">
        <v>0</v>
      </c>
      <c r="P408" s="23">
        <v>4123.529538622743</v>
      </c>
      <c r="Q408" s="22">
        <v>55400.108403681625</v>
      </c>
      <c r="R408" s="22">
        <v>42578.387864521676</v>
      </c>
      <c r="S408" s="22">
        <v>1959.7497903854783</v>
      </c>
      <c r="T408" s="19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43" s="20" customFormat="1" ht="12" hidden="1">
      <c r="A409" s="21">
        <v>501443</v>
      </c>
      <c r="B409" s="21">
        <v>1443</v>
      </c>
      <c r="C409" s="21">
        <v>51703</v>
      </c>
      <c r="D409" s="17" t="s">
        <v>19</v>
      </c>
      <c r="E409" s="17" t="s">
        <v>20</v>
      </c>
      <c r="F409" s="17" t="s">
        <v>482</v>
      </c>
      <c r="G409" s="17">
        <v>11</v>
      </c>
      <c r="H409" s="17" t="s">
        <v>850</v>
      </c>
      <c r="I409" s="17" t="s">
        <v>793</v>
      </c>
      <c r="J409" s="22">
        <v>235630.25934987093</v>
      </c>
      <c r="K409" s="22">
        <v>19635.85494582258</v>
      </c>
      <c r="L409" s="22">
        <v>11194.76087069961</v>
      </c>
      <c r="M409" s="18">
        <v>0</v>
      </c>
      <c r="N409" s="22">
        <v>119.49693843813893</v>
      </c>
      <c r="O409" s="23">
        <v>0</v>
      </c>
      <c r="P409" s="23">
        <v>4123.529538622743</v>
      </c>
      <c r="Q409" s="22">
        <v>55400.108403681625</v>
      </c>
      <c r="R409" s="22">
        <v>42578.387864521676</v>
      </c>
      <c r="S409" s="22">
        <v>1959.7497903854783</v>
      </c>
      <c r="T409" s="19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</row>
    <row r="410" spans="1:43" s="20" customFormat="1" ht="12" hidden="1">
      <c r="A410" s="21">
        <v>501444</v>
      </c>
      <c r="B410" s="21">
        <v>1444</v>
      </c>
      <c r="C410" s="21">
        <v>57435</v>
      </c>
      <c r="D410" s="17" t="s">
        <v>19</v>
      </c>
      <c r="E410" s="17" t="s">
        <v>20</v>
      </c>
      <c r="F410" s="17" t="s">
        <v>19</v>
      </c>
      <c r="G410" s="17">
        <v>11</v>
      </c>
      <c r="H410" s="17" t="s">
        <v>851</v>
      </c>
      <c r="I410" s="17" t="s">
        <v>842</v>
      </c>
      <c r="J410" s="22">
        <v>235630.25934987093</v>
      </c>
      <c r="K410" s="22">
        <v>19635.85494582258</v>
      </c>
      <c r="L410" s="22">
        <v>11194.76087069961</v>
      </c>
      <c r="M410" s="18">
        <v>0</v>
      </c>
      <c r="N410" s="22">
        <v>119.49693843813893</v>
      </c>
      <c r="O410" s="23">
        <v>0</v>
      </c>
      <c r="P410" s="23">
        <v>4123.529538622743</v>
      </c>
      <c r="Q410" s="22">
        <v>55400.108403681625</v>
      </c>
      <c r="R410" s="22">
        <v>42578.387864521676</v>
      </c>
      <c r="S410" s="22">
        <v>1959.7497903854783</v>
      </c>
      <c r="T410" s="19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</row>
    <row r="411" spans="1:43" s="20" customFormat="1" ht="12" hidden="1">
      <c r="A411" s="21">
        <v>501444</v>
      </c>
      <c r="B411" s="21">
        <v>1444</v>
      </c>
      <c r="C411" s="21">
        <v>58971</v>
      </c>
      <c r="D411" s="17" t="s">
        <v>19</v>
      </c>
      <c r="E411" s="17" t="s">
        <v>20</v>
      </c>
      <c r="F411" s="17" t="s">
        <v>482</v>
      </c>
      <c r="G411" s="17">
        <v>11</v>
      </c>
      <c r="H411" s="17" t="s">
        <v>852</v>
      </c>
      <c r="I411" s="17" t="s">
        <v>842</v>
      </c>
      <c r="J411" s="22">
        <v>235630.25934987093</v>
      </c>
      <c r="K411" s="22">
        <v>19635.85494582258</v>
      </c>
      <c r="L411" s="22">
        <v>11194.76087069961</v>
      </c>
      <c r="M411" s="18">
        <v>0</v>
      </c>
      <c r="N411" s="22">
        <v>119.49693843813893</v>
      </c>
      <c r="O411" s="23">
        <v>0</v>
      </c>
      <c r="P411" s="23">
        <v>4123.529538622743</v>
      </c>
      <c r="Q411" s="22">
        <v>55400.108403681625</v>
      </c>
      <c r="R411" s="22">
        <v>42578.387864521676</v>
      </c>
      <c r="S411" s="22">
        <v>1959.7497903854783</v>
      </c>
      <c r="T411" s="19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</row>
    <row r="412" spans="1:43" s="20" customFormat="1" ht="12" hidden="1">
      <c r="A412" s="21">
        <v>501206</v>
      </c>
      <c r="B412" s="21">
        <v>1206</v>
      </c>
      <c r="C412" s="21">
        <v>59501</v>
      </c>
      <c r="D412" s="17" t="s">
        <v>19</v>
      </c>
      <c r="E412" s="17" t="s">
        <v>20</v>
      </c>
      <c r="F412" s="17" t="s">
        <v>853</v>
      </c>
      <c r="G412" s="17">
        <v>11</v>
      </c>
      <c r="H412" s="17" t="s">
        <v>854</v>
      </c>
      <c r="I412" s="17" t="s">
        <v>686</v>
      </c>
      <c r="J412" s="22">
        <v>235630.25934987093</v>
      </c>
      <c r="K412" s="22">
        <v>19635.85494582258</v>
      </c>
      <c r="L412" s="22">
        <v>11194.76087069961</v>
      </c>
      <c r="M412" s="18">
        <v>0</v>
      </c>
      <c r="N412" s="22">
        <v>119.49693843813893</v>
      </c>
      <c r="O412" s="23">
        <v>0</v>
      </c>
      <c r="P412" s="23">
        <v>4123.529538622743</v>
      </c>
      <c r="Q412" s="22">
        <v>55400.108403681625</v>
      </c>
      <c r="R412" s="22">
        <v>42578.387864521676</v>
      </c>
      <c r="S412" s="22">
        <v>1959.7497903854783</v>
      </c>
      <c r="T412" s="19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</row>
    <row r="413" spans="1:43" s="20" customFormat="1" ht="12" hidden="1">
      <c r="A413" s="25">
        <v>501444</v>
      </c>
      <c r="B413" s="25">
        <v>1444</v>
      </c>
      <c r="C413" s="25">
        <v>84615</v>
      </c>
      <c r="D413" s="17" t="s">
        <v>19</v>
      </c>
      <c r="E413" s="17" t="s">
        <v>20</v>
      </c>
      <c r="F413" s="17" t="s">
        <v>855</v>
      </c>
      <c r="G413" s="17">
        <v>11</v>
      </c>
      <c r="H413" s="17" t="s">
        <v>856</v>
      </c>
      <c r="I413" s="17" t="s">
        <v>842</v>
      </c>
      <c r="J413" s="18">
        <v>235630.25934987093</v>
      </c>
      <c r="K413" s="23">
        <v>19635.85494582258</v>
      </c>
      <c r="L413" s="22">
        <v>11194.76087069961</v>
      </c>
      <c r="M413" s="18">
        <v>5532.2656684323565</v>
      </c>
      <c r="N413" s="23">
        <v>119.49693843813893</v>
      </c>
      <c r="O413" s="23">
        <v>0</v>
      </c>
      <c r="P413" s="23">
        <v>4123.529538622743</v>
      </c>
      <c r="Q413" s="22">
        <v>55400.108403681625</v>
      </c>
      <c r="R413" s="23">
        <v>42578.387864521676</v>
      </c>
      <c r="S413" s="23">
        <v>1959.7497903854783</v>
      </c>
      <c r="T413" s="4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</row>
    <row r="414" spans="1:43" s="20" customFormat="1" ht="12" hidden="1">
      <c r="A414" s="28">
        <v>501406</v>
      </c>
      <c r="B414" s="21">
        <v>1406</v>
      </c>
      <c r="C414" s="21">
        <v>200436</v>
      </c>
      <c r="D414" s="17" t="s">
        <v>19</v>
      </c>
      <c r="E414" s="17" t="s">
        <v>31</v>
      </c>
      <c r="F414" s="17" t="s">
        <v>295</v>
      </c>
      <c r="G414" s="17">
        <v>10</v>
      </c>
      <c r="H414" s="17" t="s">
        <v>857</v>
      </c>
      <c r="I414" s="17" t="s">
        <v>694</v>
      </c>
      <c r="J414" s="22">
        <v>230363.54243352334</v>
      </c>
      <c r="K414" s="22">
        <v>19196.96186946028</v>
      </c>
      <c r="L414" s="22">
        <v>11194.76087069961</v>
      </c>
      <c r="M414" s="18">
        <v>0</v>
      </c>
      <c r="N414" s="22">
        <v>119.49693843813893</v>
      </c>
      <c r="O414" s="23">
        <v>0</v>
      </c>
      <c r="P414" s="23">
        <v>4031.361992586659</v>
      </c>
      <c r="Q414" s="22">
        <v>55400.108403681625</v>
      </c>
      <c r="R414" s="22">
        <v>41626.69211773767</v>
      </c>
      <c r="S414" s="22">
        <v>1959.7497903854783</v>
      </c>
      <c r="T414" s="4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</row>
    <row r="415" spans="1:43" s="20" customFormat="1" ht="12" hidden="1">
      <c r="A415" s="28">
        <v>501406</v>
      </c>
      <c r="B415" s="21">
        <v>1406</v>
      </c>
      <c r="C415" s="21">
        <v>200437</v>
      </c>
      <c r="D415" s="17" t="s">
        <v>19</v>
      </c>
      <c r="E415" s="17" t="s">
        <v>31</v>
      </c>
      <c r="F415" s="17" t="s">
        <v>858</v>
      </c>
      <c r="G415" s="17">
        <v>10</v>
      </c>
      <c r="H415" s="17" t="s">
        <v>859</v>
      </c>
      <c r="I415" s="17" t="s">
        <v>694</v>
      </c>
      <c r="J415" s="22">
        <v>230363.54243352334</v>
      </c>
      <c r="K415" s="22">
        <v>19196.96186946028</v>
      </c>
      <c r="L415" s="22">
        <v>11194.76087069961</v>
      </c>
      <c r="M415" s="18">
        <v>0</v>
      </c>
      <c r="N415" s="22">
        <v>119.49693843813893</v>
      </c>
      <c r="O415" s="23">
        <v>0</v>
      </c>
      <c r="P415" s="23">
        <v>4031.361992586659</v>
      </c>
      <c r="Q415" s="22">
        <v>55400.108403681625</v>
      </c>
      <c r="R415" s="22">
        <v>41626.69211773767</v>
      </c>
      <c r="S415" s="22">
        <v>1959.7497903854783</v>
      </c>
      <c r="T415" s="19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</row>
    <row r="416" spans="1:43" s="20" customFormat="1" ht="12" hidden="1">
      <c r="A416" s="28">
        <v>501406</v>
      </c>
      <c r="B416" s="21">
        <v>1406</v>
      </c>
      <c r="C416" s="21">
        <v>200475</v>
      </c>
      <c r="D416" s="17" t="s">
        <v>19</v>
      </c>
      <c r="E416" s="17" t="s">
        <v>20</v>
      </c>
      <c r="F416" s="17" t="s">
        <v>860</v>
      </c>
      <c r="G416" s="17">
        <v>10</v>
      </c>
      <c r="H416" s="17" t="s">
        <v>861</v>
      </c>
      <c r="I416" s="17" t="s">
        <v>694</v>
      </c>
      <c r="J416" s="22">
        <v>230363.54243352334</v>
      </c>
      <c r="K416" s="22">
        <v>19196.96186946028</v>
      </c>
      <c r="L416" s="22">
        <v>11194.76087069961</v>
      </c>
      <c r="M416" s="18">
        <v>0</v>
      </c>
      <c r="N416" s="22">
        <v>119.49693843813893</v>
      </c>
      <c r="O416" s="23">
        <v>0</v>
      </c>
      <c r="P416" s="23">
        <v>4031.361992586659</v>
      </c>
      <c r="Q416" s="22">
        <v>55400.108403681625</v>
      </c>
      <c r="R416" s="22">
        <v>41626.69211773767</v>
      </c>
      <c r="S416" s="22">
        <v>1959.7497903854783</v>
      </c>
      <c r="T416" s="4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s="20" customFormat="1" ht="12" hidden="1">
      <c r="A417" s="21">
        <v>501444</v>
      </c>
      <c r="B417" s="21">
        <v>1444</v>
      </c>
      <c r="C417" s="21">
        <v>1724</v>
      </c>
      <c r="D417" s="17" t="s">
        <v>19</v>
      </c>
      <c r="E417" s="17" t="s">
        <v>20</v>
      </c>
      <c r="F417" s="17" t="s">
        <v>818</v>
      </c>
      <c r="G417" s="17">
        <v>11</v>
      </c>
      <c r="H417" s="17" t="s">
        <v>862</v>
      </c>
      <c r="I417" s="17" t="s">
        <v>793</v>
      </c>
      <c r="J417" s="22">
        <v>230363.54243352334</v>
      </c>
      <c r="K417" s="22">
        <v>19196.96186946028</v>
      </c>
      <c r="L417" s="22">
        <v>11194.76087069961</v>
      </c>
      <c r="M417" s="18">
        <v>0</v>
      </c>
      <c r="N417" s="22">
        <v>119.49693843813893</v>
      </c>
      <c r="O417" s="23">
        <v>0</v>
      </c>
      <c r="P417" s="23">
        <v>4031.361992586659</v>
      </c>
      <c r="Q417" s="22">
        <v>55400.108403681625</v>
      </c>
      <c r="R417" s="22">
        <v>41626.69211773767</v>
      </c>
      <c r="S417" s="22">
        <v>1959.7497903854783</v>
      </c>
      <c r="T417" s="19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43" s="20" customFormat="1" ht="12" hidden="1">
      <c r="A418" s="21">
        <v>501406</v>
      </c>
      <c r="B418" s="21">
        <v>1406</v>
      </c>
      <c r="C418" s="21">
        <v>44325</v>
      </c>
      <c r="D418" s="17" t="s">
        <v>19</v>
      </c>
      <c r="E418" s="17" t="s">
        <v>20</v>
      </c>
      <c r="F418" s="17" t="s">
        <v>684</v>
      </c>
      <c r="G418" s="17">
        <v>11</v>
      </c>
      <c r="H418" s="17" t="s">
        <v>863</v>
      </c>
      <c r="I418" s="17" t="s">
        <v>793</v>
      </c>
      <c r="J418" s="22">
        <v>230363.54243352334</v>
      </c>
      <c r="K418" s="22">
        <v>19196.96186946028</v>
      </c>
      <c r="L418" s="22">
        <v>11194.76087069961</v>
      </c>
      <c r="M418" s="18">
        <v>0</v>
      </c>
      <c r="N418" s="22">
        <v>119.49693843813893</v>
      </c>
      <c r="O418" s="23">
        <v>0</v>
      </c>
      <c r="P418" s="23">
        <v>4031.361992586659</v>
      </c>
      <c r="Q418" s="22">
        <v>55400.108403681625</v>
      </c>
      <c r="R418" s="22">
        <v>41626.69211773767</v>
      </c>
      <c r="S418" s="22">
        <v>1959.7497903854783</v>
      </c>
      <c r="T418" s="19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</row>
    <row r="419" spans="1:43" s="20" customFormat="1" ht="12" hidden="1">
      <c r="A419" s="21">
        <v>501406</v>
      </c>
      <c r="B419" s="21">
        <v>1406</v>
      </c>
      <c r="C419" s="21">
        <v>200014</v>
      </c>
      <c r="D419" s="17" t="s">
        <v>19</v>
      </c>
      <c r="E419" s="17" t="s">
        <v>31</v>
      </c>
      <c r="F419" s="17" t="s">
        <v>864</v>
      </c>
      <c r="G419" s="17">
        <v>11</v>
      </c>
      <c r="H419" s="17" t="s">
        <v>865</v>
      </c>
      <c r="I419" s="17" t="s">
        <v>694</v>
      </c>
      <c r="J419" s="22">
        <v>230363.54243352334</v>
      </c>
      <c r="K419" s="22">
        <v>19196.96186946028</v>
      </c>
      <c r="L419" s="22">
        <v>11194.76087069961</v>
      </c>
      <c r="M419" s="18">
        <v>0</v>
      </c>
      <c r="N419" s="22">
        <v>119.49693843813893</v>
      </c>
      <c r="O419" s="23">
        <v>0</v>
      </c>
      <c r="P419" s="23">
        <v>4031.361992586659</v>
      </c>
      <c r="Q419" s="22">
        <v>55400.108403681625</v>
      </c>
      <c r="R419" s="22">
        <v>41626.69211773767</v>
      </c>
      <c r="S419" s="22">
        <v>1959.7497903854783</v>
      </c>
      <c r="T419" s="19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20" customFormat="1" ht="12" hidden="1">
      <c r="A420" s="21">
        <v>501406</v>
      </c>
      <c r="B420" s="21">
        <v>1406</v>
      </c>
      <c r="C420" s="21">
        <v>200262</v>
      </c>
      <c r="D420" s="17" t="s">
        <v>19</v>
      </c>
      <c r="E420" s="17" t="s">
        <v>31</v>
      </c>
      <c r="F420" s="17" t="s">
        <v>853</v>
      </c>
      <c r="G420" s="17">
        <v>11</v>
      </c>
      <c r="H420" s="17" t="s">
        <v>866</v>
      </c>
      <c r="I420" s="17" t="s">
        <v>694</v>
      </c>
      <c r="J420" s="22">
        <v>230363.54243352334</v>
      </c>
      <c r="K420" s="22">
        <v>19196.96186946028</v>
      </c>
      <c r="L420" s="22">
        <v>11194.76087069961</v>
      </c>
      <c r="M420" s="18">
        <v>0</v>
      </c>
      <c r="N420" s="22">
        <v>119.49693843813893</v>
      </c>
      <c r="O420" s="23">
        <v>0</v>
      </c>
      <c r="P420" s="23">
        <v>4031.361992586659</v>
      </c>
      <c r="Q420" s="22">
        <v>55400.108403681625</v>
      </c>
      <c r="R420" s="22">
        <v>41626.69211773767</v>
      </c>
      <c r="S420" s="22">
        <v>1959.7497903854783</v>
      </c>
      <c r="T420" s="19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20" customFormat="1" ht="12" hidden="1">
      <c r="A421" s="28">
        <v>501406</v>
      </c>
      <c r="B421" s="21">
        <v>1406</v>
      </c>
      <c r="C421" s="21">
        <v>200513</v>
      </c>
      <c r="D421" s="17" t="s">
        <v>19</v>
      </c>
      <c r="E421" s="17" t="s">
        <v>31</v>
      </c>
      <c r="F421" s="17" t="s">
        <v>853</v>
      </c>
      <c r="G421" s="17">
        <v>11</v>
      </c>
      <c r="H421" s="17" t="s">
        <v>867</v>
      </c>
      <c r="I421" s="17" t="s">
        <v>868</v>
      </c>
      <c r="J421" s="22">
        <v>230363.54243352334</v>
      </c>
      <c r="K421" s="22">
        <v>19196.96186946028</v>
      </c>
      <c r="L421" s="22">
        <v>11194.76087069961</v>
      </c>
      <c r="M421" s="18">
        <v>0</v>
      </c>
      <c r="N421" s="22">
        <v>119.49693843813893</v>
      </c>
      <c r="O421" s="23">
        <v>0</v>
      </c>
      <c r="P421" s="23">
        <v>4031.361992586659</v>
      </c>
      <c r="Q421" s="22">
        <v>55400.108403681625</v>
      </c>
      <c r="R421" s="22">
        <v>41626.69211773767</v>
      </c>
      <c r="S421" s="22">
        <v>1959.7497903854783</v>
      </c>
      <c r="T421" s="19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</row>
    <row r="422" spans="1:43" s="20" customFormat="1" ht="12" hidden="1">
      <c r="A422" s="21">
        <v>501406</v>
      </c>
      <c r="B422" s="21">
        <v>1406</v>
      </c>
      <c r="C422" s="21">
        <v>34089</v>
      </c>
      <c r="D422" s="17" t="s">
        <v>19</v>
      </c>
      <c r="E422" s="17" t="s">
        <v>20</v>
      </c>
      <c r="F422" s="17" t="s">
        <v>65</v>
      </c>
      <c r="G422" s="17">
        <v>12</v>
      </c>
      <c r="H422" s="17" t="s">
        <v>869</v>
      </c>
      <c r="I422" s="17" t="s">
        <v>870</v>
      </c>
      <c r="J422" s="22">
        <v>226258.60130754655</v>
      </c>
      <c r="K422" s="22">
        <v>18854.883442295544</v>
      </c>
      <c r="L422" s="22">
        <v>11194.76087069961</v>
      </c>
      <c r="M422" s="18">
        <v>0</v>
      </c>
      <c r="N422" s="22">
        <v>119.49693843813893</v>
      </c>
      <c r="O422" s="23">
        <v>0</v>
      </c>
      <c r="P422" s="23">
        <v>3959.5255228820643</v>
      </c>
      <c r="Q422" s="22">
        <v>55400.108403681625</v>
      </c>
      <c r="R422" s="22">
        <v>40884.92925627365</v>
      </c>
      <c r="S422" s="22">
        <v>1959.7497903854783</v>
      </c>
      <c r="T422" s="19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</row>
    <row r="423" spans="1:43" s="20" customFormat="1" ht="12" hidden="1">
      <c r="A423" s="21">
        <v>501206</v>
      </c>
      <c r="B423" s="21">
        <v>1206</v>
      </c>
      <c r="C423" s="21">
        <v>200037</v>
      </c>
      <c r="D423" s="17" t="s">
        <v>19</v>
      </c>
      <c r="E423" s="17" t="s">
        <v>20</v>
      </c>
      <c r="F423" s="17" t="s">
        <v>25</v>
      </c>
      <c r="G423" s="17">
        <v>12</v>
      </c>
      <c r="H423" s="17" t="s">
        <v>871</v>
      </c>
      <c r="I423" s="17" t="s">
        <v>686</v>
      </c>
      <c r="J423" s="22">
        <v>226258.60130754655</v>
      </c>
      <c r="K423" s="22">
        <v>18854.883442295544</v>
      </c>
      <c r="L423" s="22">
        <v>11194.76087069961</v>
      </c>
      <c r="M423" s="18">
        <v>0</v>
      </c>
      <c r="N423" s="22">
        <v>119.49693843813893</v>
      </c>
      <c r="O423" s="23">
        <v>0</v>
      </c>
      <c r="P423" s="23">
        <v>3959.5255228820643</v>
      </c>
      <c r="Q423" s="22">
        <v>55400.108403681625</v>
      </c>
      <c r="R423" s="22">
        <v>40884.92925627365</v>
      </c>
      <c r="S423" s="22">
        <v>1959.7497903854783</v>
      </c>
      <c r="T423" s="19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</row>
    <row r="424" spans="1:43" s="20" customFormat="1" ht="12" hidden="1">
      <c r="A424" s="21">
        <v>501503</v>
      </c>
      <c r="B424" s="21">
        <v>1503</v>
      </c>
      <c r="C424" s="21">
        <v>200091</v>
      </c>
      <c r="D424" s="17" t="s">
        <v>19</v>
      </c>
      <c r="E424" s="17" t="s">
        <v>20</v>
      </c>
      <c r="F424" s="17" t="s">
        <v>872</v>
      </c>
      <c r="G424" s="17">
        <v>12</v>
      </c>
      <c r="H424" s="17" t="s">
        <v>873</v>
      </c>
      <c r="I424" s="17" t="s">
        <v>874</v>
      </c>
      <c r="J424" s="22">
        <v>226258.60130754655</v>
      </c>
      <c r="K424" s="22">
        <v>18854.883442295544</v>
      </c>
      <c r="L424" s="22">
        <v>11194.76087069961</v>
      </c>
      <c r="M424" s="18">
        <v>0</v>
      </c>
      <c r="N424" s="22">
        <v>119.49693843813893</v>
      </c>
      <c r="O424" s="23">
        <v>0</v>
      </c>
      <c r="P424" s="23">
        <v>3959.5255228820643</v>
      </c>
      <c r="Q424" s="22">
        <v>55400.108403681625</v>
      </c>
      <c r="R424" s="22">
        <v>40884.92925627365</v>
      </c>
      <c r="S424" s="22">
        <v>1959.7497903854783</v>
      </c>
      <c r="T424" s="19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</row>
    <row r="425" spans="1:43" s="20" customFormat="1" ht="12" hidden="1">
      <c r="A425" s="21">
        <v>501503</v>
      </c>
      <c r="B425" s="21">
        <v>1503</v>
      </c>
      <c r="C425" s="21">
        <v>200095</v>
      </c>
      <c r="D425" s="17" t="s">
        <v>19</v>
      </c>
      <c r="E425" s="17" t="s">
        <v>20</v>
      </c>
      <c r="F425" s="17" t="s">
        <v>875</v>
      </c>
      <c r="G425" s="17">
        <v>12</v>
      </c>
      <c r="H425" s="17" t="s">
        <v>876</v>
      </c>
      <c r="I425" s="17" t="s">
        <v>874</v>
      </c>
      <c r="J425" s="22">
        <v>226258.60130754655</v>
      </c>
      <c r="K425" s="22">
        <v>18854.883442295544</v>
      </c>
      <c r="L425" s="22">
        <v>11194.76087069961</v>
      </c>
      <c r="M425" s="18">
        <v>0</v>
      </c>
      <c r="N425" s="22">
        <v>119.49693843813893</v>
      </c>
      <c r="O425" s="23">
        <v>0</v>
      </c>
      <c r="P425" s="23">
        <v>3959.5255228820643</v>
      </c>
      <c r="Q425" s="22">
        <v>55400.108403681625</v>
      </c>
      <c r="R425" s="22">
        <v>40884.92925627365</v>
      </c>
      <c r="S425" s="22">
        <v>1959.7497903854783</v>
      </c>
      <c r="T425" s="19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s="20" customFormat="1" ht="12" hidden="1">
      <c r="A426" s="21">
        <v>501408</v>
      </c>
      <c r="B426" s="21">
        <v>1408</v>
      </c>
      <c r="C426" s="21">
        <v>200204</v>
      </c>
      <c r="D426" s="17" t="s">
        <v>19</v>
      </c>
      <c r="E426" s="17" t="s">
        <v>31</v>
      </c>
      <c r="F426" s="17" t="s">
        <v>358</v>
      </c>
      <c r="G426" s="17">
        <v>12</v>
      </c>
      <c r="H426" s="17" t="s">
        <v>43</v>
      </c>
      <c r="I426" s="17" t="s">
        <v>693</v>
      </c>
      <c r="J426" s="22">
        <v>226258.60130754655</v>
      </c>
      <c r="K426" s="22">
        <v>18854.883442295544</v>
      </c>
      <c r="L426" s="22">
        <v>11194.76087069961</v>
      </c>
      <c r="M426" s="18">
        <v>0</v>
      </c>
      <c r="N426" s="22">
        <v>119.49693843813893</v>
      </c>
      <c r="O426" s="23">
        <v>0</v>
      </c>
      <c r="P426" s="23">
        <v>3959.5255228820643</v>
      </c>
      <c r="Q426" s="22">
        <v>55400.108403681625</v>
      </c>
      <c r="R426" s="22">
        <v>40884.92925627365</v>
      </c>
      <c r="S426" s="22">
        <v>1959.7497903854783</v>
      </c>
      <c r="T426" s="19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s="20" customFormat="1" ht="12" hidden="1">
      <c r="A427" s="21">
        <v>501503</v>
      </c>
      <c r="B427" s="21">
        <v>1503</v>
      </c>
      <c r="C427" s="21">
        <v>200350</v>
      </c>
      <c r="D427" s="17" t="s">
        <v>19</v>
      </c>
      <c r="E427" s="17" t="s">
        <v>20</v>
      </c>
      <c r="F427" s="17" t="s">
        <v>51</v>
      </c>
      <c r="G427" s="17">
        <v>12</v>
      </c>
      <c r="H427" s="17" t="s">
        <v>877</v>
      </c>
      <c r="I427" s="17" t="s">
        <v>878</v>
      </c>
      <c r="J427" s="22">
        <v>226258.60130754655</v>
      </c>
      <c r="K427" s="22">
        <v>18854.883442295544</v>
      </c>
      <c r="L427" s="22">
        <v>11194.76087069961</v>
      </c>
      <c r="M427" s="18">
        <v>0</v>
      </c>
      <c r="N427" s="22">
        <v>119.49693843813893</v>
      </c>
      <c r="O427" s="23">
        <v>0</v>
      </c>
      <c r="P427" s="23">
        <v>3959.5255228820643</v>
      </c>
      <c r="Q427" s="22">
        <v>55400.108403681625</v>
      </c>
      <c r="R427" s="22">
        <v>40884.92925627365</v>
      </c>
      <c r="S427" s="22">
        <v>1959.7497903854783</v>
      </c>
      <c r="T427" s="19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</row>
    <row r="428" spans="1:43" s="20" customFormat="1" ht="12" hidden="1">
      <c r="A428" s="21">
        <v>501406</v>
      </c>
      <c r="B428" s="21">
        <v>1406</v>
      </c>
      <c r="C428" s="21">
        <v>23375</v>
      </c>
      <c r="D428" s="17" t="s">
        <v>19</v>
      </c>
      <c r="E428" s="17" t="s">
        <v>20</v>
      </c>
      <c r="F428" s="17" t="s">
        <v>409</v>
      </c>
      <c r="G428" s="17">
        <v>12</v>
      </c>
      <c r="H428" s="17" t="s">
        <v>790</v>
      </c>
      <c r="I428" s="17" t="s">
        <v>737</v>
      </c>
      <c r="J428" s="22">
        <v>216012.8452896098</v>
      </c>
      <c r="K428" s="22">
        <v>18001.070440800817</v>
      </c>
      <c r="L428" s="22">
        <v>11194.76087069961</v>
      </c>
      <c r="M428" s="18">
        <v>0</v>
      </c>
      <c r="N428" s="22">
        <v>119.49693843813893</v>
      </c>
      <c r="O428" s="23">
        <v>0</v>
      </c>
      <c r="P428" s="23">
        <v>3780.2247925681722</v>
      </c>
      <c r="Q428" s="22">
        <v>55400.108403681625</v>
      </c>
      <c r="R428" s="22">
        <v>39033.52114383249</v>
      </c>
      <c r="S428" s="22">
        <v>1959.7497903854783</v>
      </c>
      <c r="T428" s="19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</row>
    <row r="429" spans="1:43" s="20" customFormat="1" ht="12" hidden="1">
      <c r="A429" s="21">
        <v>501444</v>
      </c>
      <c r="B429" s="21">
        <v>1444</v>
      </c>
      <c r="C429" s="21">
        <v>36061</v>
      </c>
      <c r="D429" s="17" t="s">
        <v>19</v>
      </c>
      <c r="E429" s="17" t="s">
        <v>31</v>
      </c>
      <c r="F429" s="17" t="s">
        <v>494</v>
      </c>
      <c r="G429" s="17">
        <v>12</v>
      </c>
      <c r="H429" s="17" t="s">
        <v>340</v>
      </c>
      <c r="I429" s="17" t="s">
        <v>737</v>
      </c>
      <c r="J429" s="22">
        <v>216012.8452896098</v>
      </c>
      <c r="K429" s="22">
        <v>18001.070440800817</v>
      </c>
      <c r="L429" s="22">
        <v>11194.76087069961</v>
      </c>
      <c r="M429" s="18">
        <v>0</v>
      </c>
      <c r="N429" s="22">
        <v>119.49693843813893</v>
      </c>
      <c r="O429" s="23">
        <v>0</v>
      </c>
      <c r="P429" s="23">
        <v>3780.2247925681722</v>
      </c>
      <c r="Q429" s="22">
        <v>55400.108403681625</v>
      </c>
      <c r="R429" s="22">
        <v>39033.52114383249</v>
      </c>
      <c r="S429" s="22">
        <v>1959.7497903854783</v>
      </c>
      <c r="T429" s="19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</row>
    <row r="430" spans="1:43" s="20" customFormat="1" ht="12" hidden="1">
      <c r="A430" s="21">
        <v>501444</v>
      </c>
      <c r="B430" s="21">
        <v>1444</v>
      </c>
      <c r="C430" s="21">
        <v>38098</v>
      </c>
      <c r="D430" s="17" t="s">
        <v>19</v>
      </c>
      <c r="E430" s="17" t="s">
        <v>20</v>
      </c>
      <c r="F430" s="17" t="s">
        <v>494</v>
      </c>
      <c r="G430" s="17">
        <v>12</v>
      </c>
      <c r="H430" s="17" t="s">
        <v>879</v>
      </c>
      <c r="I430" s="17" t="s">
        <v>737</v>
      </c>
      <c r="J430" s="22">
        <v>216012.8452896098</v>
      </c>
      <c r="K430" s="22">
        <v>18001.070440800817</v>
      </c>
      <c r="L430" s="22">
        <v>11194.76087069961</v>
      </c>
      <c r="M430" s="18">
        <v>0</v>
      </c>
      <c r="N430" s="22">
        <v>119.49693843813893</v>
      </c>
      <c r="O430" s="23">
        <v>0</v>
      </c>
      <c r="P430" s="23">
        <v>3780.2247925681722</v>
      </c>
      <c r="Q430" s="22">
        <v>55400.108403681625</v>
      </c>
      <c r="R430" s="22">
        <v>39033.52114383249</v>
      </c>
      <c r="S430" s="22">
        <v>1959.7497903854783</v>
      </c>
      <c r="T430" s="19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20" customFormat="1" ht="12" hidden="1">
      <c r="A431" s="21">
        <v>501406</v>
      </c>
      <c r="B431" s="21">
        <v>1406</v>
      </c>
      <c r="C431" s="21">
        <v>40811</v>
      </c>
      <c r="D431" s="17" t="s">
        <v>19</v>
      </c>
      <c r="E431" s="17" t="s">
        <v>20</v>
      </c>
      <c r="F431" s="17" t="s">
        <v>614</v>
      </c>
      <c r="G431" s="17">
        <v>12</v>
      </c>
      <c r="H431" s="17" t="s">
        <v>880</v>
      </c>
      <c r="I431" s="17" t="s">
        <v>737</v>
      </c>
      <c r="J431" s="22">
        <v>216012.8452896098</v>
      </c>
      <c r="K431" s="22">
        <v>18001.070440800817</v>
      </c>
      <c r="L431" s="22">
        <v>11194.76087069961</v>
      </c>
      <c r="M431" s="18">
        <v>0</v>
      </c>
      <c r="N431" s="22">
        <v>119.49693843813893</v>
      </c>
      <c r="O431" s="23">
        <v>0</v>
      </c>
      <c r="P431" s="23">
        <v>3780.2247925681722</v>
      </c>
      <c r="Q431" s="22">
        <v>55400.108403681625</v>
      </c>
      <c r="R431" s="22">
        <v>39033.52114383249</v>
      </c>
      <c r="S431" s="22">
        <v>1959.7497903854783</v>
      </c>
      <c r="T431" s="19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20" customFormat="1" ht="12" hidden="1">
      <c r="A432" s="21">
        <v>501443</v>
      </c>
      <c r="B432" s="21">
        <v>1443</v>
      </c>
      <c r="C432" s="21">
        <v>58968</v>
      </c>
      <c r="D432" s="17" t="s">
        <v>19</v>
      </c>
      <c r="E432" s="17" t="s">
        <v>20</v>
      </c>
      <c r="F432" s="17" t="s">
        <v>684</v>
      </c>
      <c r="G432" s="17">
        <v>12</v>
      </c>
      <c r="H432" s="17" t="s">
        <v>881</v>
      </c>
      <c r="I432" s="17" t="s">
        <v>737</v>
      </c>
      <c r="J432" s="22">
        <v>216012.8452896098</v>
      </c>
      <c r="K432" s="22">
        <v>18001.070440800817</v>
      </c>
      <c r="L432" s="22">
        <v>11194.76087069961</v>
      </c>
      <c r="M432" s="18">
        <v>0</v>
      </c>
      <c r="N432" s="22">
        <v>119.49693843813893</v>
      </c>
      <c r="O432" s="23">
        <v>0</v>
      </c>
      <c r="P432" s="23">
        <v>3780.2247925681722</v>
      </c>
      <c r="Q432" s="22">
        <v>55400.108403681625</v>
      </c>
      <c r="R432" s="22">
        <v>39033.52114383249</v>
      </c>
      <c r="S432" s="22">
        <v>1959.7497903854783</v>
      </c>
      <c r="T432" s="19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</row>
    <row r="433" spans="1:43" s="20" customFormat="1" ht="12" hidden="1">
      <c r="A433" s="21">
        <v>501443</v>
      </c>
      <c r="B433" s="21">
        <v>1443</v>
      </c>
      <c r="C433" s="21">
        <v>84880</v>
      </c>
      <c r="D433" s="17" t="s">
        <v>19</v>
      </c>
      <c r="E433" s="17" t="s">
        <v>31</v>
      </c>
      <c r="F433" s="17" t="s">
        <v>882</v>
      </c>
      <c r="G433" s="17">
        <v>12</v>
      </c>
      <c r="H433" s="17" t="s">
        <v>883</v>
      </c>
      <c r="I433" s="17" t="s">
        <v>737</v>
      </c>
      <c r="J433" s="22">
        <v>216012.8452896098</v>
      </c>
      <c r="K433" s="22">
        <v>18001.070440800817</v>
      </c>
      <c r="L433" s="22">
        <v>11194.76087069961</v>
      </c>
      <c r="M433" s="18">
        <v>0</v>
      </c>
      <c r="N433" s="22">
        <v>119.49693843813893</v>
      </c>
      <c r="O433" s="23">
        <v>0</v>
      </c>
      <c r="P433" s="23">
        <v>3780.2247925681722</v>
      </c>
      <c r="Q433" s="22">
        <v>55400.108403681625</v>
      </c>
      <c r="R433" s="22">
        <v>39033.52114383249</v>
      </c>
      <c r="S433" s="22">
        <v>1959.7497903854783</v>
      </c>
      <c r="T433" s="19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</row>
    <row r="434" spans="1:43" s="20" customFormat="1" ht="12" hidden="1">
      <c r="A434" s="21">
        <v>501443</v>
      </c>
      <c r="B434" s="21">
        <v>1443</v>
      </c>
      <c r="C434" s="21">
        <v>39246</v>
      </c>
      <c r="D434" s="17" t="s">
        <v>19</v>
      </c>
      <c r="E434" s="17" t="s">
        <v>20</v>
      </c>
      <c r="F434" s="17" t="s">
        <v>884</v>
      </c>
      <c r="G434" s="17">
        <v>12</v>
      </c>
      <c r="H434" s="17" t="s">
        <v>885</v>
      </c>
      <c r="I434" s="17" t="s">
        <v>737</v>
      </c>
      <c r="J434" s="22">
        <v>210923.16087465204</v>
      </c>
      <c r="K434" s="22">
        <v>17576.93007288767</v>
      </c>
      <c r="L434" s="22">
        <v>11194.76087069961</v>
      </c>
      <c r="M434" s="18">
        <v>0</v>
      </c>
      <c r="N434" s="22">
        <v>119.49693843813893</v>
      </c>
      <c r="O434" s="23">
        <v>0</v>
      </c>
      <c r="P434" s="23">
        <v>3691.155315306411</v>
      </c>
      <c r="Q434" s="22">
        <v>55400.108403681625</v>
      </c>
      <c r="R434" s="22">
        <v>38113.815170049624</v>
      </c>
      <c r="S434" s="22">
        <v>1959.7497903854783</v>
      </c>
      <c r="T434" s="19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</row>
    <row r="435" spans="1:43" s="20" customFormat="1" ht="12" hidden="1">
      <c r="A435" s="21">
        <v>501444</v>
      </c>
      <c r="B435" s="21">
        <v>1444</v>
      </c>
      <c r="C435" s="21">
        <v>40468</v>
      </c>
      <c r="D435" s="17" t="s">
        <v>19</v>
      </c>
      <c r="E435" s="17" t="s">
        <v>20</v>
      </c>
      <c r="F435" s="17" t="s">
        <v>571</v>
      </c>
      <c r="G435" s="17">
        <v>12</v>
      </c>
      <c r="H435" s="17" t="s">
        <v>886</v>
      </c>
      <c r="I435" s="17" t="s">
        <v>887</v>
      </c>
      <c r="J435" s="22">
        <v>210923.16087465204</v>
      </c>
      <c r="K435" s="22">
        <v>17576.93007288767</v>
      </c>
      <c r="L435" s="22">
        <v>11194.76087069961</v>
      </c>
      <c r="M435" s="18">
        <v>0</v>
      </c>
      <c r="N435" s="22">
        <v>119.49693843813893</v>
      </c>
      <c r="O435" s="23">
        <v>0</v>
      </c>
      <c r="P435" s="23">
        <v>3691.155315306411</v>
      </c>
      <c r="Q435" s="22">
        <v>55400.108403681625</v>
      </c>
      <c r="R435" s="22">
        <v>38113.815170049624</v>
      </c>
      <c r="S435" s="22">
        <v>1959.7497903854783</v>
      </c>
      <c r="T435" s="19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s="20" customFormat="1" ht="12" hidden="1">
      <c r="A436" s="21">
        <v>501443</v>
      </c>
      <c r="B436" s="21">
        <v>1443</v>
      </c>
      <c r="C436" s="21">
        <v>41315</v>
      </c>
      <c r="D436" s="17" t="s">
        <v>19</v>
      </c>
      <c r="E436" s="17" t="s">
        <v>20</v>
      </c>
      <c r="F436" s="17" t="s">
        <v>250</v>
      </c>
      <c r="G436" s="17">
        <v>12</v>
      </c>
      <c r="H436" s="17" t="s">
        <v>888</v>
      </c>
      <c r="I436" s="17" t="s">
        <v>887</v>
      </c>
      <c r="J436" s="22">
        <v>210923.16087465204</v>
      </c>
      <c r="K436" s="22">
        <v>17576.93007288767</v>
      </c>
      <c r="L436" s="22">
        <v>11194.76087069961</v>
      </c>
      <c r="M436" s="18">
        <v>0</v>
      </c>
      <c r="N436" s="22">
        <v>119.49693843813893</v>
      </c>
      <c r="O436" s="23">
        <v>0</v>
      </c>
      <c r="P436" s="23">
        <v>3691.155315306411</v>
      </c>
      <c r="Q436" s="22">
        <v>55400.108403681625</v>
      </c>
      <c r="R436" s="22">
        <v>38113.815170049624</v>
      </c>
      <c r="S436" s="22">
        <v>1959.7497903854783</v>
      </c>
      <c r="T436" s="19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s="20" customFormat="1" ht="12" hidden="1">
      <c r="A437" s="21">
        <v>501443</v>
      </c>
      <c r="B437" s="21">
        <v>1443</v>
      </c>
      <c r="C437" s="21">
        <v>200061</v>
      </c>
      <c r="D437" s="17" t="s">
        <v>19</v>
      </c>
      <c r="E437" s="17" t="s">
        <v>20</v>
      </c>
      <c r="F437" s="17" t="s">
        <v>25</v>
      </c>
      <c r="G437" s="17">
        <v>12</v>
      </c>
      <c r="H437" s="17" t="s">
        <v>889</v>
      </c>
      <c r="I437" s="17" t="s">
        <v>887</v>
      </c>
      <c r="J437" s="22">
        <v>210923.16087465204</v>
      </c>
      <c r="K437" s="22">
        <v>17576.93007288767</v>
      </c>
      <c r="L437" s="22">
        <v>11194.76087069961</v>
      </c>
      <c r="M437" s="18">
        <v>0</v>
      </c>
      <c r="N437" s="22">
        <v>119.49693843813893</v>
      </c>
      <c r="O437" s="23">
        <v>0</v>
      </c>
      <c r="P437" s="23">
        <v>3691.155315306411</v>
      </c>
      <c r="Q437" s="22">
        <v>55400.108403681625</v>
      </c>
      <c r="R437" s="22">
        <v>38113.815170049624</v>
      </c>
      <c r="S437" s="22">
        <v>1959.7497903854783</v>
      </c>
      <c r="T437" s="19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</row>
    <row r="438" spans="1:43" s="20" customFormat="1" ht="12" hidden="1">
      <c r="A438" s="21">
        <v>501444</v>
      </c>
      <c r="B438" s="21">
        <v>1444</v>
      </c>
      <c r="C438" s="21">
        <v>200140</v>
      </c>
      <c r="D438" s="17" t="s">
        <v>19</v>
      </c>
      <c r="E438" s="17" t="s">
        <v>20</v>
      </c>
      <c r="F438" s="17" t="s">
        <v>890</v>
      </c>
      <c r="G438" s="17">
        <v>12</v>
      </c>
      <c r="H438" s="17" t="s">
        <v>891</v>
      </c>
      <c r="I438" s="17" t="s">
        <v>892</v>
      </c>
      <c r="J438" s="22">
        <v>210923.16087465204</v>
      </c>
      <c r="K438" s="22">
        <v>17576.93007288767</v>
      </c>
      <c r="L438" s="22">
        <v>11194.76087069961</v>
      </c>
      <c r="M438" s="18">
        <v>0</v>
      </c>
      <c r="N438" s="22">
        <v>119.49693843813893</v>
      </c>
      <c r="O438" s="23">
        <v>0</v>
      </c>
      <c r="P438" s="23">
        <v>3691.155315306411</v>
      </c>
      <c r="Q438" s="22">
        <v>55400.108403681625</v>
      </c>
      <c r="R438" s="22">
        <v>38113.815170049624</v>
      </c>
      <c r="S438" s="22">
        <v>1959.7497903854783</v>
      </c>
      <c r="T438" s="19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</row>
    <row r="439" spans="1:43" s="20" customFormat="1" ht="12" hidden="1">
      <c r="A439" s="21">
        <v>501444</v>
      </c>
      <c r="B439" s="21">
        <v>1444</v>
      </c>
      <c r="C439" s="21">
        <v>200144</v>
      </c>
      <c r="D439" s="17" t="s">
        <v>19</v>
      </c>
      <c r="E439" s="17" t="s">
        <v>20</v>
      </c>
      <c r="F439" s="17" t="s">
        <v>893</v>
      </c>
      <c r="G439" s="17">
        <v>12</v>
      </c>
      <c r="H439" s="17" t="s">
        <v>894</v>
      </c>
      <c r="I439" s="17" t="s">
        <v>892</v>
      </c>
      <c r="J439" s="22">
        <v>210923.16087465204</v>
      </c>
      <c r="K439" s="22">
        <v>17576.93007288767</v>
      </c>
      <c r="L439" s="22">
        <v>11194.76087069961</v>
      </c>
      <c r="M439" s="18">
        <v>0</v>
      </c>
      <c r="N439" s="22">
        <v>119.49693843813893</v>
      </c>
      <c r="O439" s="23">
        <v>0</v>
      </c>
      <c r="P439" s="23">
        <v>3691.155315306411</v>
      </c>
      <c r="Q439" s="22">
        <v>55400.108403681625</v>
      </c>
      <c r="R439" s="22">
        <v>38113.815170049624</v>
      </c>
      <c r="S439" s="22">
        <v>1959.7497903854783</v>
      </c>
      <c r="T439" s="4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</row>
    <row r="440" spans="1:43" s="20" customFormat="1" ht="12" hidden="1">
      <c r="A440" s="21">
        <v>501444</v>
      </c>
      <c r="B440" s="21">
        <v>1444</v>
      </c>
      <c r="C440" s="21">
        <v>200146</v>
      </c>
      <c r="D440" s="17" t="s">
        <v>19</v>
      </c>
      <c r="E440" s="17" t="s">
        <v>20</v>
      </c>
      <c r="F440" s="17" t="s">
        <v>76</v>
      </c>
      <c r="G440" s="17">
        <v>12</v>
      </c>
      <c r="H440" s="17" t="s">
        <v>895</v>
      </c>
      <c r="I440" s="17" t="s">
        <v>896</v>
      </c>
      <c r="J440" s="22">
        <v>210923.16087465204</v>
      </c>
      <c r="K440" s="22">
        <v>17576.93007288767</v>
      </c>
      <c r="L440" s="22">
        <v>11194.76087069961</v>
      </c>
      <c r="M440" s="18">
        <v>0</v>
      </c>
      <c r="N440" s="22">
        <v>119.49693843813893</v>
      </c>
      <c r="O440" s="23">
        <v>0</v>
      </c>
      <c r="P440" s="23">
        <v>3691.155315306411</v>
      </c>
      <c r="Q440" s="22">
        <v>55400.108403681625</v>
      </c>
      <c r="R440" s="22">
        <v>38113.815170049624</v>
      </c>
      <c r="S440" s="22">
        <v>1959.7497903854783</v>
      </c>
      <c r="T440" s="19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20" customFormat="1" ht="12" hidden="1">
      <c r="A441" s="21">
        <v>501444</v>
      </c>
      <c r="B441" s="21">
        <v>1444</v>
      </c>
      <c r="C441" s="21">
        <v>200288</v>
      </c>
      <c r="D441" s="17" t="s">
        <v>19</v>
      </c>
      <c r="E441" s="17" t="s">
        <v>20</v>
      </c>
      <c r="F441" s="17" t="s">
        <v>796</v>
      </c>
      <c r="G441" s="17">
        <v>12</v>
      </c>
      <c r="H441" s="17" t="s">
        <v>897</v>
      </c>
      <c r="I441" s="17" t="s">
        <v>887</v>
      </c>
      <c r="J441" s="22">
        <v>210923.16087465204</v>
      </c>
      <c r="K441" s="22">
        <v>17576.93007288767</v>
      </c>
      <c r="L441" s="22">
        <v>11194.76087069961</v>
      </c>
      <c r="M441" s="18">
        <v>0</v>
      </c>
      <c r="N441" s="22">
        <v>119.49693843813893</v>
      </c>
      <c r="O441" s="23">
        <v>0</v>
      </c>
      <c r="P441" s="23">
        <v>3691.155315306411</v>
      </c>
      <c r="Q441" s="22">
        <v>55400.108403681625</v>
      </c>
      <c r="R441" s="22">
        <v>38113.815170049624</v>
      </c>
      <c r="S441" s="22">
        <v>1959.7497903854783</v>
      </c>
      <c r="T441" s="19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</row>
    <row r="442" spans="1:43" s="20" customFormat="1" ht="12" hidden="1">
      <c r="A442" s="21">
        <v>501505</v>
      </c>
      <c r="B442" s="21">
        <v>1505</v>
      </c>
      <c r="C442" s="21">
        <v>22842</v>
      </c>
      <c r="D442" s="17" t="s">
        <v>19</v>
      </c>
      <c r="E442" s="17" t="s">
        <v>20</v>
      </c>
      <c r="F442" s="17" t="s">
        <v>415</v>
      </c>
      <c r="G442" s="17">
        <v>13</v>
      </c>
      <c r="H442" s="17" t="s">
        <v>898</v>
      </c>
      <c r="I442" s="17" t="s">
        <v>677</v>
      </c>
      <c r="J442" s="22">
        <v>198132.56264923644</v>
      </c>
      <c r="K442" s="22">
        <v>16511.04688743637</v>
      </c>
      <c r="L442" s="22">
        <v>11194.76087069961</v>
      </c>
      <c r="M442" s="18">
        <v>0</v>
      </c>
      <c r="N442" s="22">
        <v>119.49693843813893</v>
      </c>
      <c r="O442" s="23">
        <v>0</v>
      </c>
      <c r="P442" s="23">
        <v>3467.3198463616377</v>
      </c>
      <c r="Q442" s="22">
        <v>55400.108403681625</v>
      </c>
      <c r="R442" s="22">
        <v>35802.55407071702</v>
      </c>
      <c r="S442" s="22">
        <v>1959.7497903854783</v>
      </c>
      <c r="T442" s="19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</row>
    <row r="443" spans="1:43" s="20" customFormat="1" ht="12" hidden="1">
      <c r="A443" s="21">
        <v>501444</v>
      </c>
      <c r="B443" s="21">
        <v>1444</v>
      </c>
      <c r="C443" s="21">
        <v>51570</v>
      </c>
      <c r="D443" s="17" t="s">
        <v>19</v>
      </c>
      <c r="E443" s="17" t="s">
        <v>20</v>
      </c>
      <c r="F443" s="17" t="s">
        <v>899</v>
      </c>
      <c r="G443" s="17">
        <v>13</v>
      </c>
      <c r="H443" s="17" t="s">
        <v>900</v>
      </c>
      <c r="I443" s="17" t="s">
        <v>901</v>
      </c>
      <c r="J443" s="22">
        <v>198132.56264923644</v>
      </c>
      <c r="K443" s="22">
        <v>16511.04688743637</v>
      </c>
      <c r="L443" s="22">
        <v>11194.76087069961</v>
      </c>
      <c r="M443" s="18">
        <v>0</v>
      </c>
      <c r="N443" s="22">
        <v>119.49693843813893</v>
      </c>
      <c r="O443" s="23">
        <v>0</v>
      </c>
      <c r="P443" s="23">
        <v>3467.3198463616377</v>
      </c>
      <c r="Q443" s="22">
        <v>55400.108403681625</v>
      </c>
      <c r="R443" s="22">
        <v>35802.55407071702</v>
      </c>
      <c r="S443" s="22">
        <v>1959.7497903854783</v>
      </c>
      <c r="T443" s="19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</row>
    <row r="444" spans="1:43" s="20" customFormat="1" ht="12" hidden="1">
      <c r="A444" s="21">
        <v>501505</v>
      </c>
      <c r="B444" s="21">
        <v>1505</v>
      </c>
      <c r="C444" s="21">
        <v>83771</v>
      </c>
      <c r="D444" s="17" t="s">
        <v>19</v>
      </c>
      <c r="E444" s="17" t="s">
        <v>20</v>
      </c>
      <c r="F444" s="17" t="s">
        <v>902</v>
      </c>
      <c r="G444" s="17">
        <v>13</v>
      </c>
      <c r="H444" s="17" t="s">
        <v>903</v>
      </c>
      <c r="I444" s="17" t="s">
        <v>825</v>
      </c>
      <c r="J444" s="22">
        <v>198132.56264923644</v>
      </c>
      <c r="K444" s="22">
        <v>16511.04688743637</v>
      </c>
      <c r="L444" s="22">
        <v>11194.76087069961</v>
      </c>
      <c r="M444" s="18">
        <v>0</v>
      </c>
      <c r="N444" s="22">
        <v>119.49693843813893</v>
      </c>
      <c r="O444" s="23">
        <v>0</v>
      </c>
      <c r="P444" s="23">
        <v>3467.3198463616377</v>
      </c>
      <c r="Q444" s="22">
        <v>55400.108403681625</v>
      </c>
      <c r="R444" s="22">
        <v>35802.55407071702</v>
      </c>
      <c r="S444" s="22">
        <v>1959.7497903854783</v>
      </c>
      <c r="T444" s="19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</row>
    <row r="445" spans="1:43" s="20" customFormat="1" ht="12" hidden="1">
      <c r="A445" s="21">
        <v>501503</v>
      </c>
      <c r="B445" s="21">
        <v>1503</v>
      </c>
      <c r="C445" s="21">
        <v>200068</v>
      </c>
      <c r="D445" s="17" t="s">
        <v>19</v>
      </c>
      <c r="E445" s="17" t="s">
        <v>20</v>
      </c>
      <c r="F445" s="17" t="s">
        <v>25</v>
      </c>
      <c r="G445" s="17">
        <v>13</v>
      </c>
      <c r="H445" s="17" t="s">
        <v>904</v>
      </c>
      <c r="I445" s="17" t="s">
        <v>905</v>
      </c>
      <c r="J445" s="22">
        <v>198132.56264923644</v>
      </c>
      <c r="K445" s="22">
        <v>16511.04688743637</v>
      </c>
      <c r="L445" s="22">
        <v>11194.76087069961</v>
      </c>
      <c r="M445" s="18">
        <v>0</v>
      </c>
      <c r="N445" s="22">
        <v>119.49693843813893</v>
      </c>
      <c r="O445" s="23">
        <v>0</v>
      </c>
      <c r="P445" s="23">
        <v>3467.3198463616377</v>
      </c>
      <c r="Q445" s="22">
        <v>55400.108403681625</v>
      </c>
      <c r="R445" s="22">
        <v>35802.55407071702</v>
      </c>
      <c r="S445" s="22">
        <v>1959.7497903854783</v>
      </c>
      <c r="T445" s="19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</row>
    <row r="446" spans="1:43" s="20" customFormat="1" ht="12" hidden="1">
      <c r="A446" s="21">
        <v>501503</v>
      </c>
      <c r="B446" s="21">
        <v>1503</v>
      </c>
      <c r="C446" s="21">
        <v>200069</v>
      </c>
      <c r="D446" s="17" t="s">
        <v>19</v>
      </c>
      <c r="E446" s="17" t="s">
        <v>20</v>
      </c>
      <c r="F446" s="17" t="s">
        <v>634</v>
      </c>
      <c r="G446" s="17">
        <v>13</v>
      </c>
      <c r="H446" s="17" t="s">
        <v>906</v>
      </c>
      <c r="I446" s="17" t="s">
        <v>874</v>
      </c>
      <c r="J446" s="22">
        <v>198132.56264923644</v>
      </c>
      <c r="K446" s="22">
        <v>16511.04688743637</v>
      </c>
      <c r="L446" s="22">
        <v>11194.76087069961</v>
      </c>
      <c r="M446" s="18">
        <v>0</v>
      </c>
      <c r="N446" s="22">
        <v>119.49693843813893</v>
      </c>
      <c r="O446" s="23">
        <v>0</v>
      </c>
      <c r="P446" s="23">
        <v>3467.3198463616377</v>
      </c>
      <c r="Q446" s="22">
        <v>55400.108403681625</v>
      </c>
      <c r="R446" s="22">
        <v>35802.55407071702</v>
      </c>
      <c r="S446" s="22">
        <v>1959.7497903854783</v>
      </c>
      <c r="T446" s="19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</row>
    <row r="447" spans="1:43" s="20" customFormat="1" ht="12" hidden="1">
      <c r="A447" s="21">
        <v>501503</v>
      </c>
      <c r="B447" s="21">
        <v>1503</v>
      </c>
      <c r="C447" s="21">
        <v>200070</v>
      </c>
      <c r="D447" s="17" t="s">
        <v>19</v>
      </c>
      <c r="E447" s="17" t="s">
        <v>20</v>
      </c>
      <c r="F447" s="17" t="s">
        <v>907</v>
      </c>
      <c r="G447" s="17">
        <v>13</v>
      </c>
      <c r="H447" s="17" t="s">
        <v>908</v>
      </c>
      <c r="I447" s="17" t="s">
        <v>905</v>
      </c>
      <c r="J447" s="22">
        <v>198132.56264923644</v>
      </c>
      <c r="K447" s="22">
        <v>16511.04688743637</v>
      </c>
      <c r="L447" s="22">
        <v>11194.76087069961</v>
      </c>
      <c r="M447" s="18">
        <v>0</v>
      </c>
      <c r="N447" s="22">
        <v>119.49693843813893</v>
      </c>
      <c r="O447" s="23">
        <v>0</v>
      </c>
      <c r="P447" s="23">
        <v>3467.3198463616377</v>
      </c>
      <c r="Q447" s="22">
        <v>55400.108403681625</v>
      </c>
      <c r="R447" s="22">
        <v>35802.55407071702</v>
      </c>
      <c r="S447" s="22">
        <v>1959.7497903854783</v>
      </c>
      <c r="T447" s="19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</row>
    <row r="448" spans="1:43" s="20" customFormat="1" ht="12" hidden="1">
      <c r="A448" s="21">
        <v>501503</v>
      </c>
      <c r="B448" s="21">
        <v>1503</v>
      </c>
      <c r="C448" s="21">
        <v>200071</v>
      </c>
      <c r="D448" s="17" t="s">
        <v>19</v>
      </c>
      <c r="E448" s="17" t="s">
        <v>20</v>
      </c>
      <c r="F448" s="17" t="s">
        <v>190</v>
      </c>
      <c r="G448" s="17">
        <v>13</v>
      </c>
      <c r="H448" s="17" t="s">
        <v>909</v>
      </c>
      <c r="I448" s="17" t="s">
        <v>905</v>
      </c>
      <c r="J448" s="22">
        <v>198132.56264923644</v>
      </c>
      <c r="K448" s="22">
        <v>16511.04688743637</v>
      </c>
      <c r="L448" s="22">
        <v>11194.76087069961</v>
      </c>
      <c r="M448" s="18">
        <v>0</v>
      </c>
      <c r="N448" s="22">
        <v>119.49693843813893</v>
      </c>
      <c r="O448" s="23">
        <v>0</v>
      </c>
      <c r="P448" s="23">
        <v>3467.3198463616377</v>
      </c>
      <c r="Q448" s="22">
        <v>55400.108403681625</v>
      </c>
      <c r="R448" s="22">
        <v>35802.55407071702</v>
      </c>
      <c r="S448" s="22">
        <v>1959.7497903854783</v>
      </c>
      <c r="T448" s="19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</row>
    <row r="449" spans="1:43" s="20" customFormat="1" ht="12" hidden="1">
      <c r="A449" s="21">
        <v>501503</v>
      </c>
      <c r="B449" s="21">
        <v>1503</v>
      </c>
      <c r="C449" s="21">
        <v>200072</v>
      </c>
      <c r="D449" s="17" t="s">
        <v>19</v>
      </c>
      <c r="E449" s="17" t="s">
        <v>20</v>
      </c>
      <c r="F449" s="17" t="s">
        <v>505</v>
      </c>
      <c r="G449" s="17">
        <v>13</v>
      </c>
      <c r="H449" s="17" t="s">
        <v>910</v>
      </c>
      <c r="I449" s="17" t="s">
        <v>905</v>
      </c>
      <c r="J449" s="22">
        <v>198132.56264923644</v>
      </c>
      <c r="K449" s="22">
        <v>16511.04688743637</v>
      </c>
      <c r="L449" s="22">
        <v>11194.76087069961</v>
      </c>
      <c r="M449" s="18">
        <v>0</v>
      </c>
      <c r="N449" s="22">
        <v>119.49693843813893</v>
      </c>
      <c r="O449" s="23">
        <v>0</v>
      </c>
      <c r="P449" s="23">
        <v>3467.3198463616377</v>
      </c>
      <c r="Q449" s="22">
        <v>55400.108403681625</v>
      </c>
      <c r="R449" s="22">
        <v>35802.55407071702</v>
      </c>
      <c r="S449" s="22">
        <v>1959.7497903854783</v>
      </c>
      <c r="T449" s="19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</row>
    <row r="450" spans="1:43" s="20" customFormat="1" ht="12" hidden="1">
      <c r="A450" s="21">
        <v>501503</v>
      </c>
      <c r="B450" s="21">
        <v>1503</v>
      </c>
      <c r="C450" s="21">
        <v>200073</v>
      </c>
      <c r="D450" s="17" t="s">
        <v>19</v>
      </c>
      <c r="E450" s="17" t="s">
        <v>20</v>
      </c>
      <c r="F450" s="17" t="s">
        <v>911</v>
      </c>
      <c r="G450" s="17">
        <v>13</v>
      </c>
      <c r="H450" s="17" t="s">
        <v>912</v>
      </c>
      <c r="I450" s="17" t="s">
        <v>905</v>
      </c>
      <c r="J450" s="22">
        <v>198132.56264923644</v>
      </c>
      <c r="K450" s="22">
        <v>16511.04688743637</v>
      </c>
      <c r="L450" s="22">
        <v>11194.76087069961</v>
      </c>
      <c r="M450" s="18">
        <v>0</v>
      </c>
      <c r="N450" s="22">
        <v>119.49693843813893</v>
      </c>
      <c r="O450" s="23">
        <v>0</v>
      </c>
      <c r="P450" s="23">
        <v>3467.3198463616377</v>
      </c>
      <c r="Q450" s="22">
        <v>55400.108403681625</v>
      </c>
      <c r="R450" s="22">
        <v>35802.55407071702</v>
      </c>
      <c r="S450" s="22">
        <v>1959.7497903854783</v>
      </c>
      <c r="T450" s="19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</row>
    <row r="451" spans="1:43" s="20" customFormat="1" ht="12" hidden="1">
      <c r="A451" s="21">
        <v>501503</v>
      </c>
      <c r="B451" s="21">
        <v>1503</v>
      </c>
      <c r="C451" s="21">
        <v>200074</v>
      </c>
      <c r="D451" s="17" t="s">
        <v>19</v>
      </c>
      <c r="E451" s="17" t="s">
        <v>20</v>
      </c>
      <c r="F451" s="17" t="s">
        <v>913</v>
      </c>
      <c r="G451" s="17">
        <v>13</v>
      </c>
      <c r="H451" s="17" t="s">
        <v>914</v>
      </c>
      <c r="I451" s="17" t="s">
        <v>905</v>
      </c>
      <c r="J451" s="22">
        <v>198132.56264923644</v>
      </c>
      <c r="K451" s="22">
        <v>16511.04688743637</v>
      </c>
      <c r="L451" s="22">
        <v>11194.76087069961</v>
      </c>
      <c r="M451" s="18">
        <v>0</v>
      </c>
      <c r="N451" s="22">
        <v>119.49693843813893</v>
      </c>
      <c r="O451" s="23">
        <v>0</v>
      </c>
      <c r="P451" s="23">
        <v>3467.3198463616377</v>
      </c>
      <c r="Q451" s="22">
        <v>55400.108403681625</v>
      </c>
      <c r="R451" s="22">
        <v>35802.55407071702</v>
      </c>
      <c r="S451" s="22">
        <v>1959.7497903854783</v>
      </c>
      <c r="T451" s="19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20" customFormat="1" ht="12" hidden="1">
      <c r="A452" s="21">
        <v>501503</v>
      </c>
      <c r="B452" s="21">
        <v>1503</v>
      </c>
      <c r="C452" s="21">
        <v>200077</v>
      </c>
      <c r="D452" s="17" t="s">
        <v>19</v>
      </c>
      <c r="E452" s="17" t="s">
        <v>20</v>
      </c>
      <c r="F452" s="17" t="s">
        <v>915</v>
      </c>
      <c r="G452" s="17">
        <v>13</v>
      </c>
      <c r="H452" s="17" t="s">
        <v>360</v>
      </c>
      <c r="I452" s="17" t="s">
        <v>905</v>
      </c>
      <c r="J452" s="22">
        <v>198132.56264923644</v>
      </c>
      <c r="K452" s="22">
        <v>16511.04688743637</v>
      </c>
      <c r="L452" s="22">
        <v>11194.76087069961</v>
      </c>
      <c r="M452" s="18">
        <v>0</v>
      </c>
      <c r="N452" s="22">
        <v>119.49693843813893</v>
      </c>
      <c r="O452" s="23">
        <v>0</v>
      </c>
      <c r="P452" s="23">
        <v>3467.3198463616377</v>
      </c>
      <c r="Q452" s="22">
        <v>55400.108403681625</v>
      </c>
      <c r="R452" s="22">
        <v>35802.55407071702</v>
      </c>
      <c r="S452" s="22">
        <v>1959.7497903854783</v>
      </c>
      <c r="T452" s="19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20" customFormat="1" ht="12" hidden="1">
      <c r="A453" s="21">
        <v>501503</v>
      </c>
      <c r="B453" s="21">
        <v>1503</v>
      </c>
      <c r="C453" s="21">
        <v>200078</v>
      </c>
      <c r="D453" s="17" t="s">
        <v>19</v>
      </c>
      <c r="E453" s="17" t="s">
        <v>20</v>
      </c>
      <c r="F453" s="17" t="s">
        <v>916</v>
      </c>
      <c r="G453" s="17">
        <v>13</v>
      </c>
      <c r="H453" s="17" t="s">
        <v>917</v>
      </c>
      <c r="I453" s="17" t="s">
        <v>905</v>
      </c>
      <c r="J453" s="22">
        <v>198132.56264923644</v>
      </c>
      <c r="K453" s="22">
        <v>16511.04688743637</v>
      </c>
      <c r="L453" s="22">
        <v>11194.76087069961</v>
      </c>
      <c r="M453" s="18">
        <v>0</v>
      </c>
      <c r="N453" s="22">
        <v>119.49693843813893</v>
      </c>
      <c r="O453" s="23">
        <v>0</v>
      </c>
      <c r="P453" s="23">
        <v>3467.3198463616377</v>
      </c>
      <c r="Q453" s="22">
        <v>55400.108403681625</v>
      </c>
      <c r="R453" s="22">
        <v>35802.55407071702</v>
      </c>
      <c r="S453" s="22">
        <v>1959.7497903854783</v>
      </c>
      <c r="T453" s="19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20" customFormat="1" ht="12" hidden="1">
      <c r="A454" s="21">
        <v>501503</v>
      </c>
      <c r="B454" s="21">
        <v>1503</v>
      </c>
      <c r="C454" s="21">
        <v>200079</v>
      </c>
      <c r="D454" s="17" t="s">
        <v>19</v>
      </c>
      <c r="E454" s="17" t="s">
        <v>20</v>
      </c>
      <c r="F454" s="17" t="s">
        <v>25</v>
      </c>
      <c r="G454" s="17">
        <v>13</v>
      </c>
      <c r="H454" s="17" t="s">
        <v>918</v>
      </c>
      <c r="I454" s="17" t="s">
        <v>905</v>
      </c>
      <c r="J454" s="22">
        <v>198132.56264923644</v>
      </c>
      <c r="K454" s="22">
        <v>16511.04688743637</v>
      </c>
      <c r="L454" s="22">
        <v>11194.76087069961</v>
      </c>
      <c r="M454" s="18">
        <v>0</v>
      </c>
      <c r="N454" s="22">
        <v>119.49693843813893</v>
      </c>
      <c r="O454" s="23">
        <v>0</v>
      </c>
      <c r="P454" s="23">
        <v>3467.3198463616377</v>
      </c>
      <c r="Q454" s="22">
        <v>55400.108403681625</v>
      </c>
      <c r="R454" s="22">
        <v>35802.55407071702</v>
      </c>
      <c r="S454" s="22">
        <v>1959.7497903854783</v>
      </c>
      <c r="T454" s="19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20" customFormat="1" ht="12" hidden="1">
      <c r="A455" s="21">
        <v>501503</v>
      </c>
      <c r="B455" s="21">
        <v>1503</v>
      </c>
      <c r="C455" s="21">
        <v>200080</v>
      </c>
      <c r="D455" s="17" t="s">
        <v>19</v>
      </c>
      <c r="E455" s="17" t="s">
        <v>20</v>
      </c>
      <c r="F455" s="17" t="s">
        <v>356</v>
      </c>
      <c r="G455" s="17">
        <v>13</v>
      </c>
      <c r="H455" s="17" t="s">
        <v>919</v>
      </c>
      <c r="I455" s="17" t="s">
        <v>905</v>
      </c>
      <c r="J455" s="22">
        <v>198132.56264923644</v>
      </c>
      <c r="K455" s="22">
        <v>16511.04688743637</v>
      </c>
      <c r="L455" s="22">
        <v>11194.76087069961</v>
      </c>
      <c r="M455" s="18">
        <v>0</v>
      </c>
      <c r="N455" s="22">
        <v>119.49693843813893</v>
      </c>
      <c r="O455" s="23">
        <v>0</v>
      </c>
      <c r="P455" s="23">
        <v>3467.3198463616377</v>
      </c>
      <c r="Q455" s="22">
        <v>55400.108403681625</v>
      </c>
      <c r="R455" s="22">
        <v>35802.55407071702</v>
      </c>
      <c r="S455" s="22">
        <v>1959.7497903854783</v>
      </c>
      <c r="T455" s="19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20" customFormat="1" ht="12" hidden="1">
      <c r="A456" s="21">
        <v>501503</v>
      </c>
      <c r="B456" s="21">
        <v>1503</v>
      </c>
      <c r="C456" s="21">
        <v>200081</v>
      </c>
      <c r="D456" s="17" t="s">
        <v>19</v>
      </c>
      <c r="E456" s="17" t="s">
        <v>31</v>
      </c>
      <c r="F456" s="17" t="s">
        <v>448</v>
      </c>
      <c r="G456" s="17">
        <v>13</v>
      </c>
      <c r="H456" s="17" t="s">
        <v>917</v>
      </c>
      <c r="I456" s="17" t="s">
        <v>905</v>
      </c>
      <c r="J456" s="22">
        <v>198132.56264923644</v>
      </c>
      <c r="K456" s="22">
        <v>16511.04688743637</v>
      </c>
      <c r="L456" s="22">
        <v>11194.76087069961</v>
      </c>
      <c r="M456" s="18">
        <v>0</v>
      </c>
      <c r="N456" s="22">
        <v>119.49693843813893</v>
      </c>
      <c r="O456" s="23">
        <v>0</v>
      </c>
      <c r="P456" s="23">
        <v>3467.3198463616377</v>
      </c>
      <c r="Q456" s="22">
        <v>55400.108403681625</v>
      </c>
      <c r="R456" s="22">
        <v>35802.55407071702</v>
      </c>
      <c r="S456" s="22">
        <v>1959.7497903854783</v>
      </c>
      <c r="T456" s="19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20" customFormat="1" ht="12" hidden="1">
      <c r="A457" s="21">
        <v>501503</v>
      </c>
      <c r="B457" s="21">
        <v>1503</v>
      </c>
      <c r="C457" s="21">
        <v>200082</v>
      </c>
      <c r="D457" s="17" t="s">
        <v>19</v>
      </c>
      <c r="E457" s="17" t="s">
        <v>20</v>
      </c>
      <c r="F457" s="17" t="s">
        <v>98</v>
      </c>
      <c r="G457" s="17">
        <v>13</v>
      </c>
      <c r="H457" s="17" t="s">
        <v>873</v>
      </c>
      <c r="I457" s="17" t="s">
        <v>874</v>
      </c>
      <c r="J457" s="22">
        <v>198132.56264923644</v>
      </c>
      <c r="K457" s="22">
        <v>16511.04688743637</v>
      </c>
      <c r="L457" s="22">
        <v>11194.76087069961</v>
      </c>
      <c r="M457" s="18">
        <v>0</v>
      </c>
      <c r="N457" s="22">
        <v>119.49693843813893</v>
      </c>
      <c r="O457" s="23">
        <v>0</v>
      </c>
      <c r="P457" s="23">
        <v>3467.3198463616377</v>
      </c>
      <c r="Q457" s="22">
        <v>55400.108403681625</v>
      </c>
      <c r="R457" s="22">
        <v>35802.55407071702</v>
      </c>
      <c r="S457" s="22">
        <v>1959.7497903854783</v>
      </c>
      <c r="T457" s="19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20" customFormat="1" ht="12" hidden="1">
      <c r="A458" s="21">
        <v>501503</v>
      </c>
      <c r="B458" s="21">
        <v>1503</v>
      </c>
      <c r="C458" s="21">
        <v>200083</v>
      </c>
      <c r="D458" s="17" t="s">
        <v>19</v>
      </c>
      <c r="E458" s="17" t="s">
        <v>20</v>
      </c>
      <c r="F458" s="17" t="s">
        <v>276</v>
      </c>
      <c r="G458" s="17">
        <v>13</v>
      </c>
      <c r="H458" s="17" t="s">
        <v>920</v>
      </c>
      <c r="I458" s="17" t="s">
        <v>905</v>
      </c>
      <c r="J458" s="22">
        <v>198132.56264923644</v>
      </c>
      <c r="K458" s="22">
        <v>16511.04688743637</v>
      </c>
      <c r="L458" s="22">
        <v>11194.76087069961</v>
      </c>
      <c r="M458" s="18">
        <v>0</v>
      </c>
      <c r="N458" s="22">
        <v>119.49693843813893</v>
      </c>
      <c r="O458" s="23">
        <v>0</v>
      </c>
      <c r="P458" s="23">
        <v>3467.3198463616377</v>
      </c>
      <c r="Q458" s="22">
        <v>55400.108403681625</v>
      </c>
      <c r="R458" s="22">
        <v>35802.55407071702</v>
      </c>
      <c r="S458" s="22">
        <v>1959.7497903854783</v>
      </c>
      <c r="T458" s="19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20" customFormat="1" ht="12" hidden="1">
      <c r="A459" s="21">
        <v>501503</v>
      </c>
      <c r="B459" s="21">
        <v>1503</v>
      </c>
      <c r="C459" s="21">
        <v>200084</v>
      </c>
      <c r="D459" s="17" t="s">
        <v>19</v>
      </c>
      <c r="E459" s="17" t="s">
        <v>20</v>
      </c>
      <c r="F459" s="17" t="s">
        <v>298</v>
      </c>
      <c r="G459" s="17">
        <v>13</v>
      </c>
      <c r="H459" s="17" t="s">
        <v>921</v>
      </c>
      <c r="I459" s="17" t="s">
        <v>905</v>
      </c>
      <c r="J459" s="22">
        <v>198132.56264923644</v>
      </c>
      <c r="K459" s="22">
        <v>16511.04688743637</v>
      </c>
      <c r="L459" s="22">
        <v>11194.76087069961</v>
      </c>
      <c r="M459" s="18">
        <v>0</v>
      </c>
      <c r="N459" s="22">
        <v>119.49693843813893</v>
      </c>
      <c r="O459" s="23">
        <v>0</v>
      </c>
      <c r="P459" s="23">
        <v>3467.3198463616377</v>
      </c>
      <c r="Q459" s="22">
        <v>55400.108403681625</v>
      </c>
      <c r="R459" s="22">
        <v>35802.55407071702</v>
      </c>
      <c r="S459" s="22">
        <v>1959.7497903854783</v>
      </c>
      <c r="T459" s="19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20" customFormat="1" ht="12" hidden="1">
      <c r="A460" s="21">
        <v>501503</v>
      </c>
      <c r="B460" s="21">
        <v>1503</v>
      </c>
      <c r="C460" s="21">
        <v>200085</v>
      </c>
      <c r="D460" s="17" t="s">
        <v>19</v>
      </c>
      <c r="E460" s="17" t="s">
        <v>31</v>
      </c>
      <c r="F460" s="17" t="s">
        <v>922</v>
      </c>
      <c r="G460" s="17">
        <v>13</v>
      </c>
      <c r="H460" s="17" t="s">
        <v>923</v>
      </c>
      <c r="I460" s="17" t="s">
        <v>905</v>
      </c>
      <c r="J460" s="22">
        <v>198132.56264923644</v>
      </c>
      <c r="K460" s="22">
        <v>16511.04688743637</v>
      </c>
      <c r="L460" s="22">
        <v>11194.76087069961</v>
      </c>
      <c r="M460" s="18">
        <v>0</v>
      </c>
      <c r="N460" s="22">
        <v>119.49693843813893</v>
      </c>
      <c r="O460" s="23">
        <v>0</v>
      </c>
      <c r="P460" s="23">
        <v>3467.3198463616377</v>
      </c>
      <c r="Q460" s="22">
        <v>55400.108403681625</v>
      </c>
      <c r="R460" s="22">
        <v>35802.55407071702</v>
      </c>
      <c r="S460" s="22">
        <v>1959.7497903854783</v>
      </c>
      <c r="T460" s="19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20" customFormat="1" ht="12" hidden="1">
      <c r="A461" s="21">
        <v>501503</v>
      </c>
      <c r="B461" s="21">
        <v>1503</v>
      </c>
      <c r="C461" s="21">
        <v>200087</v>
      </c>
      <c r="D461" s="17" t="s">
        <v>19</v>
      </c>
      <c r="E461" s="17" t="s">
        <v>31</v>
      </c>
      <c r="F461" s="17" t="s">
        <v>270</v>
      </c>
      <c r="G461" s="17">
        <v>13</v>
      </c>
      <c r="H461" s="17" t="s">
        <v>924</v>
      </c>
      <c r="I461" s="17" t="s">
        <v>905</v>
      </c>
      <c r="J461" s="22">
        <v>198132.56264923644</v>
      </c>
      <c r="K461" s="22">
        <v>16511.04688743637</v>
      </c>
      <c r="L461" s="22">
        <v>11194.76087069961</v>
      </c>
      <c r="M461" s="18">
        <v>0</v>
      </c>
      <c r="N461" s="22">
        <v>119.49693843813893</v>
      </c>
      <c r="O461" s="23">
        <v>0</v>
      </c>
      <c r="P461" s="23">
        <v>3467.3198463616377</v>
      </c>
      <c r="Q461" s="22">
        <v>55400.108403681625</v>
      </c>
      <c r="R461" s="22">
        <v>35802.55407071702</v>
      </c>
      <c r="S461" s="22">
        <v>1959.7497903854783</v>
      </c>
      <c r="T461" s="19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20" customFormat="1" ht="12" hidden="1">
      <c r="A462" s="21">
        <v>501503</v>
      </c>
      <c r="B462" s="21">
        <v>1503</v>
      </c>
      <c r="C462" s="21">
        <v>200089</v>
      </c>
      <c r="D462" s="17" t="s">
        <v>19</v>
      </c>
      <c r="E462" s="17" t="s">
        <v>31</v>
      </c>
      <c r="F462" s="17" t="s">
        <v>925</v>
      </c>
      <c r="G462" s="17">
        <v>13</v>
      </c>
      <c r="H462" s="17" t="s">
        <v>926</v>
      </c>
      <c r="I462" s="17" t="s">
        <v>905</v>
      </c>
      <c r="J462" s="22">
        <v>198132.56264923644</v>
      </c>
      <c r="K462" s="22">
        <v>16511.04688743637</v>
      </c>
      <c r="L462" s="22">
        <v>11194.76087069961</v>
      </c>
      <c r="M462" s="18">
        <v>0</v>
      </c>
      <c r="N462" s="22">
        <v>119.49693843813893</v>
      </c>
      <c r="O462" s="23">
        <v>0</v>
      </c>
      <c r="P462" s="23">
        <v>3467.3198463616377</v>
      </c>
      <c r="Q462" s="22">
        <v>55400.108403681625</v>
      </c>
      <c r="R462" s="22">
        <v>35802.55407071702</v>
      </c>
      <c r="S462" s="22">
        <v>1959.7497903854783</v>
      </c>
      <c r="T462" s="19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20" customFormat="1" ht="12" hidden="1">
      <c r="A463" s="21">
        <v>501503</v>
      </c>
      <c r="B463" s="21">
        <v>1503</v>
      </c>
      <c r="C463" s="21">
        <v>200092</v>
      </c>
      <c r="D463" s="17" t="s">
        <v>19</v>
      </c>
      <c r="E463" s="17" t="s">
        <v>20</v>
      </c>
      <c r="F463" s="17" t="s">
        <v>787</v>
      </c>
      <c r="G463" s="17">
        <v>13</v>
      </c>
      <c r="H463" s="17" t="s">
        <v>849</v>
      </c>
      <c r="I463" s="17" t="s">
        <v>905</v>
      </c>
      <c r="J463" s="22">
        <v>198132.56264923644</v>
      </c>
      <c r="K463" s="22">
        <v>16511.04688743637</v>
      </c>
      <c r="L463" s="22">
        <v>11194.76087069961</v>
      </c>
      <c r="M463" s="18">
        <v>0</v>
      </c>
      <c r="N463" s="22">
        <v>119.49693843813893</v>
      </c>
      <c r="O463" s="23">
        <v>0</v>
      </c>
      <c r="P463" s="23">
        <v>3467.3198463616377</v>
      </c>
      <c r="Q463" s="22">
        <v>55400.108403681625</v>
      </c>
      <c r="R463" s="22">
        <v>35802.55407071702</v>
      </c>
      <c r="S463" s="22">
        <v>1959.7497903854783</v>
      </c>
      <c r="T463" s="4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20" customFormat="1" ht="12" hidden="1">
      <c r="A464" s="21">
        <v>501503</v>
      </c>
      <c r="B464" s="21">
        <v>1503</v>
      </c>
      <c r="C464" s="21">
        <v>200093</v>
      </c>
      <c r="D464" s="17" t="s">
        <v>19</v>
      </c>
      <c r="E464" s="17" t="s">
        <v>20</v>
      </c>
      <c r="F464" s="17" t="s">
        <v>511</v>
      </c>
      <c r="G464" s="17">
        <v>13</v>
      </c>
      <c r="H464" s="17" t="s">
        <v>927</v>
      </c>
      <c r="I464" s="17" t="s">
        <v>905</v>
      </c>
      <c r="J464" s="22">
        <v>198132.56264923644</v>
      </c>
      <c r="K464" s="22">
        <v>16511.04688743637</v>
      </c>
      <c r="L464" s="22">
        <v>11194.76087069961</v>
      </c>
      <c r="M464" s="18">
        <v>0</v>
      </c>
      <c r="N464" s="22">
        <v>119.49693843813893</v>
      </c>
      <c r="O464" s="23">
        <v>0</v>
      </c>
      <c r="P464" s="23">
        <v>3467.3198463616377</v>
      </c>
      <c r="Q464" s="22">
        <v>55400.108403681625</v>
      </c>
      <c r="R464" s="22">
        <v>35802.55407071702</v>
      </c>
      <c r="S464" s="22">
        <v>1959.7497903854783</v>
      </c>
      <c r="T464" s="19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20" customFormat="1" ht="12" hidden="1">
      <c r="A465" s="21">
        <v>501503</v>
      </c>
      <c r="B465" s="21">
        <v>1503</v>
      </c>
      <c r="C465" s="21">
        <v>200094</v>
      </c>
      <c r="D465" s="17" t="s">
        <v>19</v>
      </c>
      <c r="E465" s="17" t="s">
        <v>20</v>
      </c>
      <c r="F465" s="17" t="s">
        <v>276</v>
      </c>
      <c r="G465" s="17">
        <v>13</v>
      </c>
      <c r="H465" s="17" t="s">
        <v>928</v>
      </c>
      <c r="I465" s="17" t="s">
        <v>905</v>
      </c>
      <c r="J465" s="22">
        <v>198132.56264923644</v>
      </c>
      <c r="K465" s="22">
        <v>16511.04688743637</v>
      </c>
      <c r="L465" s="22">
        <v>11194.76087069961</v>
      </c>
      <c r="M465" s="18">
        <v>0</v>
      </c>
      <c r="N465" s="22">
        <v>119.49693843813893</v>
      </c>
      <c r="O465" s="23">
        <v>0</v>
      </c>
      <c r="P465" s="23">
        <v>3467.3198463616377</v>
      </c>
      <c r="Q465" s="22">
        <v>55400.108403681625</v>
      </c>
      <c r="R465" s="22">
        <v>35802.55407071702</v>
      </c>
      <c r="S465" s="22">
        <v>1959.7497903854783</v>
      </c>
      <c r="T465" s="19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20" customFormat="1" ht="12" hidden="1">
      <c r="A466" s="21">
        <v>501503</v>
      </c>
      <c r="B466" s="21">
        <v>1503</v>
      </c>
      <c r="C466" s="21">
        <v>200096</v>
      </c>
      <c r="D466" s="17" t="s">
        <v>19</v>
      </c>
      <c r="E466" s="17" t="s">
        <v>20</v>
      </c>
      <c r="F466" s="17" t="s">
        <v>929</v>
      </c>
      <c r="G466" s="17">
        <v>13</v>
      </c>
      <c r="H466" s="17" t="s">
        <v>930</v>
      </c>
      <c r="I466" s="17" t="s">
        <v>905</v>
      </c>
      <c r="J466" s="22">
        <v>198132.56264923644</v>
      </c>
      <c r="K466" s="22">
        <v>16511.04688743637</v>
      </c>
      <c r="L466" s="22">
        <v>11194.76087069961</v>
      </c>
      <c r="M466" s="18">
        <v>0</v>
      </c>
      <c r="N466" s="22">
        <v>119.49693843813893</v>
      </c>
      <c r="O466" s="23">
        <v>0</v>
      </c>
      <c r="P466" s="23">
        <v>3467.3198463616377</v>
      </c>
      <c r="Q466" s="22">
        <v>55400.108403681625</v>
      </c>
      <c r="R466" s="22">
        <v>35802.55407071702</v>
      </c>
      <c r="S466" s="22">
        <v>1959.7497903854783</v>
      </c>
      <c r="T466" s="19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20" customFormat="1" ht="12" hidden="1">
      <c r="A467" s="21">
        <v>501503</v>
      </c>
      <c r="B467" s="21">
        <v>1503</v>
      </c>
      <c r="C467" s="21">
        <v>200097</v>
      </c>
      <c r="D467" s="17" t="s">
        <v>19</v>
      </c>
      <c r="E467" s="17" t="s">
        <v>31</v>
      </c>
      <c r="F467" s="17" t="s">
        <v>931</v>
      </c>
      <c r="G467" s="17">
        <v>13</v>
      </c>
      <c r="H467" s="17" t="s">
        <v>932</v>
      </c>
      <c r="I467" s="17" t="s">
        <v>905</v>
      </c>
      <c r="J467" s="22">
        <v>198132.56264923644</v>
      </c>
      <c r="K467" s="22">
        <v>16511.04688743637</v>
      </c>
      <c r="L467" s="22">
        <v>11194.76087069961</v>
      </c>
      <c r="M467" s="18">
        <v>0</v>
      </c>
      <c r="N467" s="22">
        <v>119.49693843813893</v>
      </c>
      <c r="O467" s="23">
        <v>0</v>
      </c>
      <c r="P467" s="23">
        <v>3467.3198463616377</v>
      </c>
      <c r="Q467" s="22">
        <v>55400.108403681625</v>
      </c>
      <c r="R467" s="22">
        <v>35802.55407071702</v>
      </c>
      <c r="S467" s="22">
        <v>1959.7497903854783</v>
      </c>
      <c r="T467" s="19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20" customFormat="1" ht="12" hidden="1">
      <c r="A468" s="21">
        <v>501503</v>
      </c>
      <c r="B468" s="21">
        <v>1503</v>
      </c>
      <c r="C468" s="21">
        <v>200098</v>
      </c>
      <c r="D468" s="17" t="s">
        <v>19</v>
      </c>
      <c r="E468" s="17" t="s">
        <v>20</v>
      </c>
      <c r="F468" s="17" t="s">
        <v>933</v>
      </c>
      <c r="G468" s="17">
        <v>13</v>
      </c>
      <c r="H468" s="17" t="s">
        <v>934</v>
      </c>
      <c r="I468" s="17" t="s">
        <v>905</v>
      </c>
      <c r="J468" s="22">
        <v>198132.56264923644</v>
      </c>
      <c r="K468" s="22">
        <v>16511.04688743637</v>
      </c>
      <c r="L468" s="22">
        <v>11194.76087069961</v>
      </c>
      <c r="M468" s="18">
        <v>0</v>
      </c>
      <c r="N468" s="22">
        <v>119.49693843813893</v>
      </c>
      <c r="O468" s="23">
        <v>0</v>
      </c>
      <c r="P468" s="23">
        <v>3467.3198463616377</v>
      </c>
      <c r="Q468" s="22">
        <v>55400.108403681625</v>
      </c>
      <c r="R468" s="22">
        <v>35802.55407071702</v>
      </c>
      <c r="S468" s="22">
        <v>1959.7497903854783</v>
      </c>
      <c r="T468" s="19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20" customFormat="1" ht="12" hidden="1">
      <c r="A469" s="21">
        <v>501503</v>
      </c>
      <c r="B469" s="21">
        <v>1503</v>
      </c>
      <c r="C469" s="21">
        <v>200099</v>
      </c>
      <c r="D469" s="17" t="s">
        <v>19</v>
      </c>
      <c r="E469" s="17" t="s">
        <v>20</v>
      </c>
      <c r="F469" s="17" t="s">
        <v>276</v>
      </c>
      <c r="G469" s="17">
        <v>13</v>
      </c>
      <c r="H469" s="17" t="s">
        <v>935</v>
      </c>
      <c r="I469" s="17" t="s">
        <v>905</v>
      </c>
      <c r="J469" s="22">
        <v>198132.56264923644</v>
      </c>
      <c r="K469" s="22">
        <v>16511.04688743637</v>
      </c>
      <c r="L469" s="22">
        <v>11194.76087069961</v>
      </c>
      <c r="M469" s="18">
        <v>0</v>
      </c>
      <c r="N469" s="22">
        <v>119.49693843813893</v>
      </c>
      <c r="O469" s="23">
        <v>0</v>
      </c>
      <c r="P469" s="23">
        <v>3467.3198463616377</v>
      </c>
      <c r="Q469" s="22">
        <v>55400.108403681625</v>
      </c>
      <c r="R469" s="22">
        <v>35802.55407071702</v>
      </c>
      <c r="S469" s="22">
        <v>1959.7497903854783</v>
      </c>
      <c r="T469" s="19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20" customFormat="1" ht="12" hidden="1">
      <c r="A470" s="21">
        <v>501503</v>
      </c>
      <c r="B470" s="21">
        <v>1503</v>
      </c>
      <c r="C470" s="21">
        <v>200100</v>
      </c>
      <c r="D470" s="17" t="s">
        <v>19</v>
      </c>
      <c r="E470" s="17" t="s">
        <v>20</v>
      </c>
      <c r="F470" s="17" t="s">
        <v>442</v>
      </c>
      <c r="G470" s="17">
        <v>13</v>
      </c>
      <c r="H470" s="17" t="s">
        <v>936</v>
      </c>
      <c r="I470" s="17" t="s">
        <v>905</v>
      </c>
      <c r="J470" s="22">
        <v>198132.56264923644</v>
      </c>
      <c r="K470" s="22">
        <v>16511.04688743637</v>
      </c>
      <c r="L470" s="22">
        <v>11194.76087069961</v>
      </c>
      <c r="M470" s="18">
        <v>0</v>
      </c>
      <c r="N470" s="22">
        <v>119.49693843813893</v>
      </c>
      <c r="O470" s="23">
        <v>0</v>
      </c>
      <c r="P470" s="23">
        <v>3467.3198463616377</v>
      </c>
      <c r="Q470" s="22">
        <v>55400.108403681625</v>
      </c>
      <c r="R470" s="22">
        <v>35802.55407071702</v>
      </c>
      <c r="S470" s="22">
        <v>1959.7497903854783</v>
      </c>
      <c r="T470" s="19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20" customFormat="1" ht="12" hidden="1">
      <c r="A471" s="21">
        <v>501503</v>
      </c>
      <c r="B471" s="21">
        <v>1503</v>
      </c>
      <c r="C471" s="21">
        <v>200101</v>
      </c>
      <c r="D471" s="17" t="s">
        <v>19</v>
      </c>
      <c r="E471" s="17" t="s">
        <v>20</v>
      </c>
      <c r="F471" s="17" t="s">
        <v>937</v>
      </c>
      <c r="G471" s="17">
        <v>13</v>
      </c>
      <c r="H471" s="17" t="s">
        <v>938</v>
      </c>
      <c r="I471" s="17" t="s">
        <v>905</v>
      </c>
      <c r="J471" s="22">
        <v>198132.56264923644</v>
      </c>
      <c r="K471" s="22">
        <v>16511.04688743637</v>
      </c>
      <c r="L471" s="22">
        <v>11194.76087069961</v>
      </c>
      <c r="M471" s="18">
        <v>0</v>
      </c>
      <c r="N471" s="22">
        <v>119.49693843813893</v>
      </c>
      <c r="O471" s="23">
        <v>0</v>
      </c>
      <c r="P471" s="23">
        <v>3467.3198463616377</v>
      </c>
      <c r="Q471" s="22">
        <v>55400.108403681625</v>
      </c>
      <c r="R471" s="22">
        <v>35802.55407071702</v>
      </c>
      <c r="S471" s="22">
        <v>1959.7497903854783</v>
      </c>
      <c r="T471" s="19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20" customFormat="1" ht="12" hidden="1">
      <c r="A472" s="21">
        <v>501503</v>
      </c>
      <c r="B472" s="21">
        <v>1503</v>
      </c>
      <c r="C472" s="21">
        <v>200102</v>
      </c>
      <c r="D472" s="17" t="s">
        <v>19</v>
      </c>
      <c r="E472" s="17" t="s">
        <v>20</v>
      </c>
      <c r="F472" s="17" t="s">
        <v>588</v>
      </c>
      <c r="G472" s="17">
        <v>13</v>
      </c>
      <c r="H472" s="17" t="s">
        <v>939</v>
      </c>
      <c r="I472" s="17" t="s">
        <v>905</v>
      </c>
      <c r="J472" s="22">
        <v>198132.56264923644</v>
      </c>
      <c r="K472" s="22">
        <v>16511.04688743637</v>
      </c>
      <c r="L472" s="22">
        <v>11194.76087069961</v>
      </c>
      <c r="M472" s="18">
        <v>0</v>
      </c>
      <c r="N472" s="22">
        <v>119.49693843813893</v>
      </c>
      <c r="O472" s="23">
        <v>0</v>
      </c>
      <c r="P472" s="23">
        <v>3467.3198463616377</v>
      </c>
      <c r="Q472" s="22">
        <v>55400.108403681625</v>
      </c>
      <c r="R472" s="22">
        <v>35802.55407071702</v>
      </c>
      <c r="S472" s="22">
        <v>1959.7497903854783</v>
      </c>
      <c r="T472" s="4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20" customFormat="1" ht="12" hidden="1">
      <c r="A473" s="21">
        <v>501503</v>
      </c>
      <c r="B473" s="21">
        <v>1503</v>
      </c>
      <c r="C473" s="21">
        <v>200103</v>
      </c>
      <c r="D473" s="17" t="s">
        <v>19</v>
      </c>
      <c r="E473" s="17" t="s">
        <v>20</v>
      </c>
      <c r="F473" s="17" t="s">
        <v>62</v>
      </c>
      <c r="G473" s="17">
        <v>13</v>
      </c>
      <c r="H473" s="17" t="s">
        <v>74</v>
      </c>
      <c r="I473" s="17" t="s">
        <v>905</v>
      </c>
      <c r="J473" s="22">
        <v>198132.56264923644</v>
      </c>
      <c r="K473" s="22">
        <v>16511.04688743637</v>
      </c>
      <c r="L473" s="22">
        <v>11194.76087069961</v>
      </c>
      <c r="M473" s="18">
        <v>0</v>
      </c>
      <c r="N473" s="22">
        <v>119.49693843813893</v>
      </c>
      <c r="O473" s="23">
        <v>0</v>
      </c>
      <c r="P473" s="23">
        <v>3467.3198463616377</v>
      </c>
      <c r="Q473" s="22">
        <v>55400.108403681625</v>
      </c>
      <c r="R473" s="22">
        <v>35802.55407071702</v>
      </c>
      <c r="S473" s="22">
        <v>1959.7497903854783</v>
      </c>
      <c r="T473" s="19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20" customFormat="1" ht="12" hidden="1">
      <c r="A474" s="21">
        <v>501503</v>
      </c>
      <c r="B474" s="21">
        <v>1503</v>
      </c>
      <c r="C474" s="21">
        <v>200104</v>
      </c>
      <c r="D474" s="17" t="s">
        <v>19</v>
      </c>
      <c r="E474" s="17" t="s">
        <v>20</v>
      </c>
      <c r="F474" s="17" t="s">
        <v>511</v>
      </c>
      <c r="G474" s="17">
        <v>13</v>
      </c>
      <c r="H474" s="17" t="s">
        <v>940</v>
      </c>
      <c r="I474" s="17" t="s">
        <v>905</v>
      </c>
      <c r="J474" s="22">
        <v>198132.56264923644</v>
      </c>
      <c r="K474" s="22">
        <v>16511.04688743637</v>
      </c>
      <c r="L474" s="22">
        <v>11194.76087069961</v>
      </c>
      <c r="M474" s="18">
        <v>0</v>
      </c>
      <c r="N474" s="22">
        <v>119.49693843813893</v>
      </c>
      <c r="O474" s="23">
        <v>0</v>
      </c>
      <c r="P474" s="23">
        <v>3467.3198463616377</v>
      </c>
      <c r="Q474" s="22">
        <v>55400.108403681625</v>
      </c>
      <c r="R474" s="22">
        <v>35802.55407071702</v>
      </c>
      <c r="S474" s="22">
        <v>1959.7497903854783</v>
      </c>
      <c r="T474" s="19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  <row r="475" spans="1:43" s="20" customFormat="1" ht="12" hidden="1">
      <c r="A475" s="21">
        <v>501503</v>
      </c>
      <c r="B475" s="21">
        <v>1503</v>
      </c>
      <c r="C475" s="21">
        <v>200264</v>
      </c>
      <c r="D475" s="17" t="s">
        <v>19</v>
      </c>
      <c r="E475" s="17" t="s">
        <v>31</v>
      </c>
      <c r="F475" s="17" t="s">
        <v>750</v>
      </c>
      <c r="G475" s="17">
        <v>13</v>
      </c>
      <c r="H475" s="17" t="s">
        <v>941</v>
      </c>
      <c r="I475" s="17" t="s">
        <v>905</v>
      </c>
      <c r="J475" s="22">
        <v>198132.56264923644</v>
      </c>
      <c r="K475" s="22">
        <v>16511.04688743637</v>
      </c>
      <c r="L475" s="22">
        <v>11194.76087069961</v>
      </c>
      <c r="M475" s="18">
        <v>0</v>
      </c>
      <c r="N475" s="22">
        <v>119.49693843813893</v>
      </c>
      <c r="O475" s="23">
        <v>0</v>
      </c>
      <c r="P475" s="23">
        <v>3467.3198463616377</v>
      </c>
      <c r="Q475" s="22">
        <v>55400.108403681625</v>
      </c>
      <c r="R475" s="22">
        <v>35802.55407071702</v>
      </c>
      <c r="S475" s="22">
        <v>1959.7497903854783</v>
      </c>
      <c r="T475" s="19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</row>
    <row r="476" spans="1:43" s="20" customFormat="1" ht="12" hidden="1">
      <c r="A476" s="21">
        <v>501503</v>
      </c>
      <c r="B476" s="21">
        <v>1503</v>
      </c>
      <c r="C476" s="21">
        <v>200282</v>
      </c>
      <c r="D476" s="17" t="s">
        <v>19</v>
      </c>
      <c r="E476" s="17" t="s">
        <v>31</v>
      </c>
      <c r="F476" s="17" t="s">
        <v>673</v>
      </c>
      <c r="G476" s="17">
        <v>13</v>
      </c>
      <c r="H476" s="17" t="s">
        <v>942</v>
      </c>
      <c r="I476" s="17" t="s">
        <v>905</v>
      </c>
      <c r="J476" s="22">
        <v>198132.56264923644</v>
      </c>
      <c r="K476" s="22">
        <v>16511.04688743637</v>
      </c>
      <c r="L476" s="22">
        <v>11194.76087069961</v>
      </c>
      <c r="M476" s="18">
        <v>0</v>
      </c>
      <c r="N476" s="22">
        <v>119.49693843813893</v>
      </c>
      <c r="O476" s="23">
        <v>0</v>
      </c>
      <c r="P476" s="23">
        <v>3467.3198463616377</v>
      </c>
      <c r="Q476" s="22">
        <v>55400.108403681625</v>
      </c>
      <c r="R476" s="22">
        <v>35802.55407071702</v>
      </c>
      <c r="S476" s="22">
        <v>1959.7497903854783</v>
      </c>
      <c r="T476" s="19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</row>
    <row r="477" spans="1:43" s="20" customFormat="1" ht="12" hidden="1">
      <c r="A477" s="21">
        <v>501443</v>
      </c>
      <c r="B477" s="21">
        <v>1443</v>
      </c>
      <c r="C477" s="21">
        <v>200290</v>
      </c>
      <c r="D477" s="17" t="s">
        <v>19</v>
      </c>
      <c r="E477" s="17" t="s">
        <v>20</v>
      </c>
      <c r="F477" s="17" t="s">
        <v>818</v>
      </c>
      <c r="G477" s="17">
        <v>11</v>
      </c>
      <c r="H477" s="17" t="s">
        <v>943</v>
      </c>
      <c r="I477" s="17" t="s">
        <v>825</v>
      </c>
      <c r="J477" s="22">
        <v>189424.7764871239</v>
      </c>
      <c r="K477" s="22">
        <v>15785.398040593658</v>
      </c>
      <c r="L477" s="22">
        <v>11194.76087069961</v>
      </c>
      <c r="M477" s="18">
        <v>0</v>
      </c>
      <c r="N477" s="22">
        <v>119.49693843813893</v>
      </c>
      <c r="O477" s="23">
        <v>0</v>
      </c>
      <c r="P477" s="23">
        <v>3314.9335885246683</v>
      </c>
      <c r="Q477" s="22">
        <v>55400.108403681625</v>
      </c>
      <c r="R477" s="22">
        <v>34229.057111223294</v>
      </c>
      <c r="S477" s="22">
        <v>1959.7497903854783</v>
      </c>
      <c r="T477" s="19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</row>
    <row r="478" spans="1:43" s="20" customFormat="1" ht="12" hidden="1">
      <c r="A478" s="21">
        <v>501503</v>
      </c>
      <c r="B478" s="21">
        <v>1503</v>
      </c>
      <c r="C478" s="21">
        <v>200295</v>
      </c>
      <c r="D478" s="17" t="s">
        <v>19</v>
      </c>
      <c r="E478" s="17" t="s">
        <v>31</v>
      </c>
      <c r="F478" s="17" t="s">
        <v>797</v>
      </c>
      <c r="G478" s="17">
        <v>12</v>
      </c>
      <c r="H478" s="17" t="s">
        <v>944</v>
      </c>
      <c r="I478" s="17" t="s">
        <v>905</v>
      </c>
      <c r="J478" s="22">
        <v>189424.7764871239</v>
      </c>
      <c r="K478" s="22">
        <v>15785.398040593658</v>
      </c>
      <c r="L478" s="22">
        <v>11194.76087069961</v>
      </c>
      <c r="M478" s="18">
        <v>0</v>
      </c>
      <c r="N478" s="22">
        <v>119.49693843813893</v>
      </c>
      <c r="O478" s="23">
        <v>0</v>
      </c>
      <c r="P478" s="23">
        <v>3314.9335885246683</v>
      </c>
      <c r="Q478" s="22">
        <v>55400.108403681625</v>
      </c>
      <c r="R478" s="22">
        <v>34229.057111223294</v>
      </c>
      <c r="S478" s="22">
        <v>1959.7497903854783</v>
      </c>
      <c r="T478" s="19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</row>
    <row r="479" spans="1:43" s="20" customFormat="1" ht="12" hidden="1">
      <c r="A479" s="21">
        <v>501503</v>
      </c>
      <c r="B479" s="21">
        <v>1503</v>
      </c>
      <c r="C479" s="21">
        <v>200298</v>
      </c>
      <c r="D479" s="17" t="s">
        <v>19</v>
      </c>
      <c r="E479" s="17" t="s">
        <v>31</v>
      </c>
      <c r="F479" s="17" t="s">
        <v>945</v>
      </c>
      <c r="G479" s="17">
        <v>12</v>
      </c>
      <c r="H479" s="17" t="s">
        <v>946</v>
      </c>
      <c r="I479" s="17" t="s">
        <v>905</v>
      </c>
      <c r="J479" s="22">
        <v>189424.7764871239</v>
      </c>
      <c r="K479" s="22">
        <v>15785.398040593658</v>
      </c>
      <c r="L479" s="22">
        <v>11194.76087069961</v>
      </c>
      <c r="M479" s="18">
        <v>0</v>
      </c>
      <c r="N479" s="22">
        <v>119.49693843813893</v>
      </c>
      <c r="O479" s="23">
        <v>0</v>
      </c>
      <c r="P479" s="23">
        <v>3314.9335885246683</v>
      </c>
      <c r="Q479" s="22">
        <v>55400.108403681625</v>
      </c>
      <c r="R479" s="22">
        <v>34229.057111223294</v>
      </c>
      <c r="S479" s="22">
        <v>1959.7497903854783</v>
      </c>
      <c r="T479" s="19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</row>
    <row r="480" spans="1:43" s="20" customFormat="1" ht="12" hidden="1">
      <c r="A480" s="21">
        <v>501503</v>
      </c>
      <c r="B480" s="21">
        <v>1503</v>
      </c>
      <c r="C480" s="21">
        <v>200447</v>
      </c>
      <c r="D480" s="17" t="s">
        <v>19</v>
      </c>
      <c r="E480" s="17" t="s">
        <v>20</v>
      </c>
      <c r="F480" s="17" t="s">
        <v>947</v>
      </c>
      <c r="G480" s="17">
        <v>12</v>
      </c>
      <c r="H480" s="17" t="s">
        <v>948</v>
      </c>
      <c r="I480" s="17" t="s">
        <v>905</v>
      </c>
      <c r="J480" s="22">
        <v>189424.7764871239</v>
      </c>
      <c r="K480" s="22">
        <v>15785.398040593658</v>
      </c>
      <c r="L480" s="22">
        <v>11194.76087069961</v>
      </c>
      <c r="M480" s="18">
        <v>0</v>
      </c>
      <c r="N480" s="22">
        <v>119.49693843813893</v>
      </c>
      <c r="O480" s="23">
        <v>0</v>
      </c>
      <c r="P480" s="23">
        <v>3314.9335885246683</v>
      </c>
      <c r="Q480" s="22">
        <v>55400.108403681625</v>
      </c>
      <c r="R480" s="22">
        <v>34229.057111223294</v>
      </c>
      <c r="S480" s="22">
        <v>1959.7497903854783</v>
      </c>
      <c r="T480" s="19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</row>
    <row r="481" spans="1:43" s="20" customFormat="1" ht="12" hidden="1">
      <c r="A481" s="21">
        <v>501503</v>
      </c>
      <c r="B481" s="21">
        <v>1503</v>
      </c>
      <c r="C481" s="21">
        <v>200453</v>
      </c>
      <c r="D481" s="17" t="s">
        <v>19</v>
      </c>
      <c r="E481" s="17" t="s">
        <v>20</v>
      </c>
      <c r="F481" s="17" t="s">
        <v>949</v>
      </c>
      <c r="G481" s="17">
        <v>12</v>
      </c>
      <c r="H481" s="17" t="s">
        <v>950</v>
      </c>
      <c r="I481" s="17" t="s">
        <v>905</v>
      </c>
      <c r="J481" s="22">
        <v>189424.7764871239</v>
      </c>
      <c r="K481" s="22">
        <v>15785.398040593658</v>
      </c>
      <c r="L481" s="22">
        <v>11194.76087069961</v>
      </c>
      <c r="M481" s="18">
        <v>0</v>
      </c>
      <c r="N481" s="22">
        <v>119.49693843813893</v>
      </c>
      <c r="O481" s="23">
        <v>0</v>
      </c>
      <c r="P481" s="23">
        <v>3314.9335885246683</v>
      </c>
      <c r="Q481" s="22">
        <v>55400.108403681625</v>
      </c>
      <c r="R481" s="22">
        <v>34229.057111223294</v>
      </c>
      <c r="S481" s="22">
        <v>1959.7497903854783</v>
      </c>
      <c r="T481" s="19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</row>
    <row r="482" spans="1:43" s="20" customFormat="1" ht="12" hidden="1">
      <c r="A482" s="21">
        <v>501503</v>
      </c>
      <c r="B482" s="21">
        <v>1503</v>
      </c>
      <c r="C482" s="21">
        <v>200454</v>
      </c>
      <c r="D482" s="17" t="s">
        <v>19</v>
      </c>
      <c r="E482" s="17" t="s">
        <v>31</v>
      </c>
      <c r="F482" s="17" t="s">
        <v>530</v>
      </c>
      <c r="G482" s="17">
        <v>12</v>
      </c>
      <c r="H482" s="17" t="s">
        <v>951</v>
      </c>
      <c r="I482" s="17" t="s">
        <v>905</v>
      </c>
      <c r="J482" s="22">
        <v>189424.7764871239</v>
      </c>
      <c r="K482" s="22">
        <v>15785.398040593658</v>
      </c>
      <c r="L482" s="22">
        <v>11194.76087069961</v>
      </c>
      <c r="M482" s="18">
        <v>0</v>
      </c>
      <c r="N482" s="22">
        <v>119.49693843813893</v>
      </c>
      <c r="O482" s="23">
        <v>0</v>
      </c>
      <c r="P482" s="23">
        <v>3314.9335885246683</v>
      </c>
      <c r="Q482" s="22">
        <v>55400.108403681625</v>
      </c>
      <c r="R482" s="22">
        <v>34229.057111223294</v>
      </c>
      <c r="S482" s="22">
        <v>1959.7497903854783</v>
      </c>
      <c r="T482" s="19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</row>
    <row r="483" spans="1:43" s="20" customFormat="1" ht="12" hidden="1">
      <c r="A483" s="21">
        <v>501503</v>
      </c>
      <c r="B483" s="21">
        <v>1503</v>
      </c>
      <c r="C483" s="21">
        <v>200458</v>
      </c>
      <c r="D483" s="17" t="s">
        <v>19</v>
      </c>
      <c r="E483" s="17" t="s">
        <v>20</v>
      </c>
      <c r="F483" s="17" t="s">
        <v>202</v>
      </c>
      <c r="G483" s="17">
        <v>12</v>
      </c>
      <c r="H483" s="17" t="s">
        <v>952</v>
      </c>
      <c r="I483" s="17" t="s">
        <v>905</v>
      </c>
      <c r="J483" s="22">
        <v>189424.7764871239</v>
      </c>
      <c r="K483" s="22">
        <v>15785.398040593658</v>
      </c>
      <c r="L483" s="22">
        <v>11194.76087069961</v>
      </c>
      <c r="M483" s="18">
        <v>0</v>
      </c>
      <c r="N483" s="22">
        <v>119.49693843813893</v>
      </c>
      <c r="O483" s="23">
        <v>0</v>
      </c>
      <c r="P483" s="23">
        <v>3314.9335885246683</v>
      </c>
      <c r="Q483" s="22">
        <v>55400.108403681625</v>
      </c>
      <c r="R483" s="22">
        <v>34229.057111223294</v>
      </c>
      <c r="S483" s="22">
        <v>1959.7497903854783</v>
      </c>
      <c r="T483" s="19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</row>
    <row r="484" spans="1:43" s="20" customFormat="1" ht="12" hidden="1">
      <c r="A484" s="21">
        <v>501503</v>
      </c>
      <c r="B484" s="21">
        <v>1503</v>
      </c>
      <c r="C484" s="21">
        <v>200459</v>
      </c>
      <c r="D484" s="17" t="s">
        <v>19</v>
      </c>
      <c r="E484" s="17" t="s">
        <v>31</v>
      </c>
      <c r="F484" s="17" t="s">
        <v>853</v>
      </c>
      <c r="G484" s="17">
        <v>12</v>
      </c>
      <c r="H484" s="17" t="s">
        <v>953</v>
      </c>
      <c r="I484" s="17" t="s">
        <v>905</v>
      </c>
      <c r="J484" s="22">
        <v>189424.7764871239</v>
      </c>
      <c r="K484" s="22">
        <v>15785.398040593658</v>
      </c>
      <c r="L484" s="22">
        <v>11194.76087069961</v>
      </c>
      <c r="M484" s="18">
        <v>0</v>
      </c>
      <c r="N484" s="22">
        <v>119.49693843813893</v>
      </c>
      <c r="O484" s="23">
        <v>0</v>
      </c>
      <c r="P484" s="23">
        <v>3314.9335885246683</v>
      </c>
      <c r="Q484" s="22">
        <v>55400.108403681625</v>
      </c>
      <c r="R484" s="22">
        <v>34229.057111223294</v>
      </c>
      <c r="S484" s="22">
        <v>1959.7497903854783</v>
      </c>
      <c r="T484" s="19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</row>
    <row r="485" spans="1:43" s="20" customFormat="1" ht="12" hidden="1">
      <c r="A485" s="21">
        <v>501503</v>
      </c>
      <c r="B485" s="21">
        <v>1503</v>
      </c>
      <c r="C485" s="21">
        <v>200464</v>
      </c>
      <c r="D485" s="17" t="s">
        <v>19</v>
      </c>
      <c r="E485" s="17" t="s">
        <v>20</v>
      </c>
      <c r="F485" s="17" t="s">
        <v>195</v>
      </c>
      <c r="G485" s="17">
        <v>12</v>
      </c>
      <c r="H485" s="17" t="s">
        <v>954</v>
      </c>
      <c r="I485" s="17" t="s">
        <v>905</v>
      </c>
      <c r="J485" s="22">
        <v>189424.7764871239</v>
      </c>
      <c r="K485" s="22">
        <v>15785.398040593658</v>
      </c>
      <c r="L485" s="22">
        <v>11194.76087069961</v>
      </c>
      <c r="M485" s="18">
        <v>0</v>
      </c>
      <c r="N485" s="22">
        <v>119.49693843813893</v>
      </c>
      <c r="O485" s="23">
        <v>0</v>
      </c>
      <c r="P485" s="23">
        <v>3314.9335885246683</v>
      </c>
      <c r="Q485" s="22">
        <v>55400.108403681625</v>
      </c>
      <c r="R485" s="22">
        <v>34229.057111223294</v>
      </c>
      <c r="S485" s="22">
        <v>1959.7497903854783</v>
      </c>
      <c r="T485" s="19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</row>
    <row r="486" spans="1:43" s="20" customFormat="1" ht="12" hidden="1">
      <c r="A486" s="21">
        <v>501503</v>
      </c>
      <c r="B486" s="21">
        <v>1503</v>
      </c>
      <c r="C486" s="21">
        <v>200471</v>
      </c>
      <c r="D486" s="17" t="s">
        <v>19</v>
      </c>
      <c r="E486" s="17" t="s">
        <v>31</v>
      </c>
      <c r="F486" s="17" t="s">
        <v>45</v>
      </c>
      <c r="G486" s="17">
        <v>12</v>
      </c>
      <c r="H486" s="17" t="s">
        <v>955</v>
      </c>
      <c r="I486" s="17" t="s">
        <v>905</v>
      </c>
      <c r="J486" s="22">
        <v>189424.7764871239</v>
      </c>
      <c r="K486" s="22">
        <v>15785.398040593658</v>
      </c>
      <c r="L486" s="22">
        <v>11194.76087069961</v>
      </c>
      <c r="M486" s="18">
        <v>0</v>
      </c>
      <c r="N486" s="22">
        <v>119.49693843813893</v>
      </c>
      <c r="O486" s="23">
        <v>0</v>
      </c>
      <c r="P486" s="23">
        <v>3314.9335885246683</v>
      </c>
      <c r="Q486" s="22">
        <v>55400.108403681625</v>
      </c>
      <c r="R486" s="22">
        <v>34229.057111223294</v>
      </c>
      <c r="S486" s="22">
        <v>1959.7497903854783</v>
      </c>
      <c r="T486" s="19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</row>
    <row r="487" spans="1:43" s="20" customFormat="1" ht="12" hidden="1">
      <c r="A487" s="21">
        <v>501503</v>
      </c>
      <c r="B487" s="21">
        <v>1503</v>
      </c>
      <c r="C487" s="21">
        <v>200477</v>
      </c>
      <c r="D487" s="17" t="s">
        <v>19</v>
      </c>
      <c r="E487" s="17" t="s">
        <v>31</v>
      </c>
      <c r="F487" s="17" t="s">
        <v>593</v>
      </c>
      <c r="G487" s="17">
        <v>12</v>
      </c>
      <c r="H487" s="17" t="s">
        <v>956</v>
      </c>
      <c r="I487" s="17" t="s">
        <v>905</v>
      </c>
      <c r="J487" s="22">
        <v>189424.7764871239</v>
      </c>
      <c r="K487" s="22">
        <v>15785.398040593658</v>
      </c>
      <c r="L487" s="22">
        <v>11194.76087069961</v>
      </c>
      <c r="M487" s="18">
        <v>0</v>
      </c>
      <c r="N487" s="22">
        <v>119.49693843813893</v>
      </c>
      <c r="O487" s="23">
        <v>0</v>
      </c>
      <c r="P487" s="23">
        <v>3314.9335885246683</v>
      </c>
      <c r="Q487" s="22">
        <v>55400.108403681625</v>
      </c>
      <c r="R487" s="22">
        <v>34229.057111223294</v>
      </c>
      <c r="S487" s="22">
        <v>1959.7497903854783</v>
      </c>
      <c r="T487" s="19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</row>
    <row r="488" spans="1:43" s="20" customFormat="1" ht="12" hidden="1">
      <c r="A488" s="21">
        <v>501503</v>
      </c>
      <c r="B488" s="21">
        <v>1503</v>
      </c>
      <c r="C488" s="21">
        <v>200478</v>
      </c>
      <c r="D488" s="17" t="s">
        <v>19</v>
      </c>
      <c r="E488" s="17" t="s">
        <v>20</v>
      </c>
      <c r="F488" s="17" t="s">
        <v>250</v>
      </c>
      <c r="G488" s="17">
        <v>12</v>
      </c>
      <c r="H488" s="17" t="s">
        <v>957</v>
      </c>
      <c r="I488" s="17" t="s">
        <v>905</v>
      </c>
      <c r="J488" s="22">
        <v>189424.7764871239</v>
      </c>
      <c r="K488" s="22">
        <v>15785.398040593658</v>
      </c>
      <c r="L488" s="22">
        <v>11194.76087069961</v>
      </c>
      <c r="M488" s="18">
        <v>0</v>
      </c>
      <c r="N488" s="22">
        <v>119.49693843813893</v>
      </c>
      <c r="O488" s="23">
        <v>0</v>
      </c>
      <c r="P488" s="23">
        <v>3314.9335885246683</v>
      </c>
      <c r="Q488" s="22">
        <v>55400.108403681625</v>
      </c>
      <c r="R488" s="22">
        <v>34229.057111223294</v>
      </c>
      <c r="S488" s="22">
        <v>1959.7497903854783</v>
      </c>
      <c r="T488" s="4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</row>
    <row r="489" spans="1:43" s="20" customFormat="1" ht="12" hidden="1">
      <c r="A489" s="21">
        <v>501503</v>
      </c>
      <c r="B489" s="21">
        <v>1503</v>
      </c>
      <c r="C489" s="21">
        <v>200494</v>
      </c>
      <c r="D489" s="17" t="s">
        <v>19</v>
      </c>
      <c r="E489" s="17" t="s">
        <v>31</v>
      </c>
      <c r="F489" s="17" t="s">
        <v>823</v>
      </c>
      <c r="G489" s="17">
        <v>12</v>
      </c>
      <c r="H489" s="17" t="s">
        <v>958</v>
      </c>
      <c r="I489" s="17" t="s">
        <v>905</v>
      </c>
      <c r="J489" s="22">
        <v>189424.7764871239</v>
      </c>
      <c r="K489" s="22">
        <v>15785.398040593658</v>
      </c>
      <c r="L489" s="22">
        <v>11194.76087069961</v>
      </c>
      <c r="M489" s="18">
        <v>0</v>
      </c>
      <c r="N489" s="22">
        <v>119.49693843813893</v>
      </c>
      <c r="O489" s="23">
        <v>0</v>
      </c>
      <c r="P489" s="23">
        <v>3314.9335885246683</v>
      </c>
      <c r="Q489" s="22">
        <v>55400.108403681625</v>
      </c>
      <c r="R489" s="22">
        <v>34229.057111223294</v>
      </c>
      <c r="S489" s="22">
        <v>1959.7497903854783</v>
      </c>
      <c r="T489" s="19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</row>
    <row r="490" spans="1:43" s="20" customFormat="1" ht="12" hidden="1">
      <c r="A490" s="21">
        <v>501503</v>
      </c>
      <c r="B490" s="21">
        <v>1503</v>
      </c>
      <c r="C490" s="21">
        <v>200512</v>
      </c>
      <c r="D490" s="17" t="s">
        <v>19</v>
      </c>
      <c r="E490" s="17" t="s">
        <v>20</v>
      </c>
      <c r="F490" s="17" t="s">
        <v>656</v>
      </c>
      <c r="G490" s="17">
        <v>12</v>
      </c>
      <c r="H490" s="17" t="s">
        <v>959</v>
      </c>
      <c r="I490" s="17" t="s">
        <v>905</v>
      </c>
      <c r="J490" s="22">
        <v>189424.7764871239</v>
      </c>
      <c r="K490" s="22">
        <v>15785.398040593658</v>
      </c>
      <c r="L490" s="22">
        <v>11194.76087069961</v>
      </c>
      <c r="M490" s="18">
        <v>0</v>
      </c>
      <c r="N490" s="22">
        <v>119.49693843813893</v>
      </c>
      <c r="O490" s="23">
        <v>0</v>
      </c>
      <c r="P490" s="23">
        <v>3314.9335885246683</v>
      </c>
      <c r="Q490" s="22">
        <v>55400.108403681625</v>
      </c>
      <c r="R490" s="22">
        <v>34229.057111223294</v>
      </c>
      <c r="S490" s="22">
        <v>1959.7497903854783</v>
      </c>
      <c r="T490" s="19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</row>
    <row r="491" spans="1:43" s="20" customFormat="1" ht="12" hidden="1">
      <c r="A491" s="21">
        <v>501503</v>
      </c>
      <c r="B491" s="21">
        <v>1503</v>
      </c>
      <c r="C491" s="21">
        <v>200525</v>
      </c>
      <c r="D491" s="17" t="s">
        <v>19</v>
      </c>
      <c r="E491" s="17" t="s">
        <v>31</v>
      </c>
      <c r="F491" s="17" t="s">
        <v>202</v>
      </c>
      <c r="G491" s="17">
        <v>12</v>
      </c>
      <c r="H491" s="17" t="s">
        <v>960</v>
      </c>
      <c r="I491" s="17" t="s">
        <v>905</v>
      </c>
      <c r="J491" s="22">
        <v>189424.7764871239</v>
      </c>
      <c r="K491" s="22">
        <v>15785.398040593658</v>
      </c>
      <c r="L491" s="22">
        <v>11194.76087069961</v>
      </c>
      <c r="M491" s="18">
        <v>0</v>
      </c>
      <c r="N491" s="22">
        <v>119.49693843813893</v>
      </c>
      <c r="O491" s="23">
        <v>0</v>
      </c>
      <c r="P491" s="23">
        <v>3314.9335885246683</v>
      </c>
      <c r="Q491" s="22">
        <v>55400.108403681625</v>
      </c>
      <c r="R491" s="22">
        <v>34229.057111223294</v>
      </c>
      <c r="S491" s="22">
        <v>1959.7497903854783</v>
      </c>
      <c r="T491" s="19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</row>
    <row r="492" spans="1:43" s="20" customFormat="1" ht="12" hidden="1">
      <c r="A492" s="21">
        <v>501503</v>
      </c>
      <c r="B492" s="21">
        <v>1503</v>
      </c>
      <c r="C492" s="21">
        <v>200535</v>
      </c>
      <c r="D492" s="17" t="s">
        <v>19</v>
      </c>
      <c r="E492" s="17" t="s">
        <v>20</v>
      </c>
      <c r="F492" s="17" t="s">
        <v>397</v>
      </c>
      <c r="G492" s="17">
        <v>12</v>
      </c>
      <c r="H492" s="17" t="s">
        <v>961</v>
      </c>
      <c r="I492" s="17" t="s">
        <v>905</v>
      </c>
      <c r="J492" s="22">
        <v>189424.7764871239</v>
      </c>
      <c r="K492" s="22">
        <v>15785.398040593658</v>
      </c>
      <c r="L492" s="22">
        <v>11194.76087069961</v>
      </c>
      <c r="M492" s="18">
        <v>0</v>
      </c>
      <c r="N492" s="22">
        <v>119.49693843813893</v>
      </c>
      <c r="O492" s="23">
        <v>0</v>
      </c>
      <c r="P492" s="23">
        <v>3314.9335885246683</v>
      </c>
      <c r="Q492" s="22">
        <v>55400.108403681625</v>
      </c>
      <c r="R492" s="22">
        <v>34229.057111223294</v>
      </c>
      <c r="S492" s="22">
        <v>1959.7497903854783</v>
      </c>
      <c r="T492" s="19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</row>
    <row r="493" spans="1:43" s="20" customFormat="1" ht="12" hidden="1">
      <c r="A493" s="21">
        <v>501502</v>
      </c>
      <c r="B493" s="21">
        <v>1503</v>
      </c>
      <c r="C493" s="21">
        <v>200542</v>
      </c>
      <c r="D493" s="17" t="s">
        <v>19</v>
      </c>
      <c r="E493" s="17" t="s">
        <v>20</v>
      </c>
      <c r="F493" s="17" t="s">
        <v>614</v>
      </c>
      <c r="G493" s="17">
        <v>12</v>
      </c>
      <c r="H493" s="17" t="s">
        <v>962</v>
      </c>
      <c r="I493" s="17" t="s">
        <v>905</v>
      </c>
      <c r="J493" s="22">
        <v>189424.7764871239</v>
      </c>
      <c r="K493" s="22">
        <v>15785.398040593658</v>
      </c>
      <c r="L493" s="22">
        <v>11194.76087069961</v>
      </c>
      <c r="M493" s="18">
        <v>0</v>
      </c>
      <c r="N493" s="22">
        <v>119.49693843813893</v>
      </c>
      <c r="O493" s="23">
        <v>0</v>
      </c>
      <c r="P493" s="23">
        <v>3314.9335885246683</v>
      </c>
      <c r="Q493" s="22">
        <v>55400.108403681625</v>
      </c>
      <c r="R493" s="22">
        <v>34229.057111223294</v>
      </c>
      <c r="S493" s="22">
        <v>1959.7497903854783</v>
      </c>
      <c r="T493" s="19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</row>
    <row r="494" spans="1:43" s="20" customFormat="1" ht="12" hidden="1">
      <c r="A494" s="21">
        <v>501503</v>
      </c>
      <c r="B494" s="21">
        <v>1503</v>
      </c>
      <c r="C494" s="21">
        <v>200543</v>
      </c>
      <c r="D494" s="17" t="s">
        <v>19</v>
      </c>
      <c r="E494" s="17" t="s">
        <v>31</v>
      </c>
      <c r="F494" s="17" t="s">
        <v>614</v>
      </c>
      <c r="G494" s="17">
        <v>12</v>
      </c>
      <c r="H494" s="17" t="s">
        <v>963</v>
      </c>
      <c r="I494" s="17" t="s">
        <v>905</v>
      </c>
      <c r="J494" s="22">
        <v>189424.7764871239</v>
      </c>
      <c r="K494" s="22">
        <v>15785.398040593658</v>
      </c>
      <c r="L494" s="22">
        <v>11194.76087069961</v>
      </c>
      <c r="M494" s="18">
        <v>0</v>
      </c>
      <c r="N494" s="22">
        <v>119.49693843813893</v>
      </c>
      <c r="O494" s="23">
        <v>0</v>
      </c>
      <c r="P494" s="23">
        <v>3314.9335885246683</v>
      </c>
      <c r="Q494" s="22">
        <v>55400.108403681625</v>
      </c>
      <c r="R494" s="22">
        <v>34229.057111223294</v>
      </c>
      <c r="S494" s="22">
        <v>1959.7497903854783</v>
      </c>
      <c r="T494" s="19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</row>
    <row r="495" spans="1:43" s="20" customFormat="1" ht="12" hidden="1">
      <c r="A495" s="21">
        <v>501503</v>
      </c>
      <c r="B495" s="21">
        <v>1503</v>
      </c>
      <c r="C495" s="21">
        <v>200590</v>
      </c>
      <c r="D495" s="17" t="s">
        <v>19</v>
      </c>
      <c r="E495" s="17" t="s">
        <v>20</v>
      </c>
      <c r="F495" s="17" t="s">
        <v>964</v>
      </c>
      <c r="G495" s="17">
        <v>12</v>
      </c>
      <c r="H495" s="17" t="s">
        <v>965</v>
      </c>
      <c r="I495" s="17" t="s">
        <v>905</v>
      </c>
      <c r="J495" s="22">
        <v>189424.7764871239</v>
      </c>
      <c r="K495" s="22">
        <v>15785.398040593658</v>
      </c>
      <c r="L495" s="22">
        <v>11194.76087069961</v>
      </c>
      <c r="M495" s="18">
        <v>0</v>
      </c>
      <c r="N495" s="22">
        <v>119.49693843813893</v>
      </c>
      <c r="O495" s="23">
        <v>0</v>
      </c>
      <c r="P495" s="23">
        <v>3314.9335885246683</v>
      </c>
      <c r="Q495" s="22">
        <v>55400.108403681625</v>
      </c>
      <c r="R495" s="22">
        <v>34229.057111223294</v>
      </c>
      <c r="S495" s="22">
        <v>1959.7497903854783</v>
      </c>
      <c r="T495" s="4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</row>
    <row r="496" spans="1:43" s="20" customFormat="1" ht="12" hidden="1">
      <c r="A496" s="21">
        <v>501503</v>
      </c>
      <c r="B496" s="21">
        <v>1503</v>
      </c>
      <c r="C496" s="21">
        <v>200591</v>
      </c>
      <c r="D496" s="17" t="s">
        <v>19</v>
      </c>
      <c r="E496" s="17" t="s">
        <v>20</v>
      </c>
      <c r="F496" s="17" t="s">
        <v>195</v>
      </c>
      <c r="G496" s="17">
        <v>12</v>
      </c>
      <c r="H496" s="17" t="s">
        <v>966</v>
      </c>
      <c r="I496" s="17" t="s">
        <v>905</v>
      </c>
      <c r="J496" s="22">
        <v>189424.7764871239</v>
      </c>
      <c r="K496" s="22">
        <v>15785.398040593658</v>
      </c>
      <c r="L496" s="22">
        <v>11194.76087069961</v>
      </c>
      <c r="M496" s="18">
        <v>0</v>
      </c>
      <c r="N496" s="22">
        <v>119.49693843813893</v>
      </c>
      <c r="O496" s="23">
        <v>0</v>
      </c>
      <c r="P496" s="23">
        <v>3314.9335885246683</v>
      </c>
      <c r="Q496" s="22">
        <v>55400.108403681625</v>
      </c>
      <c r="R496" s="22">
        <v>34229.057111223294</v>
      </c>
      <c r="S496" s="22">
        <v>1959.7497903854783</v>
      </c>
      <c r="T496" s="4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</row>
    <row r="497" spans="1:43" s="20" customFormat="1" ht="12" hidden="1">
      <c r="A497" s="21">
        <v>501101</v>
      </c>
      <c r="B497" s="21">
        <v>1445</v>
      </c>
      <c r="C497" s="21">
        <v>200273</v>
      </c>
      <c r="D497" s="17" t="s">
        <v>19</v>
      </c>
      <c r="E497" s="17" t="s">
        <v>20</v>
      </c>
      <c r="F497" s="17" t="s">
        <v>967</v>
      </c>
      <c r="G497" s="17">
        <v>13</v>
      </c>
      <c r="H497" s="17" t="s">
        <v>968</v>
      </c>
      <c r="I497" s="17" t="s">
        <v>969</v>
      </c>
      <c r="J497" s="22">
        <v>189424.7764871239</v>
      </c>
      <c r="K497" s="22">
        <v>15785.398040593658</v>
      </c>
      <c r="L497" s="22">
        <v>11194.76087069961</v>
      </c>
      <c r="M497" s="18">
        <v>0</v>
      </c>
      <c r="N497" s="22">
        <v>119.49693843813893</v>
      </c>
      <c r="O497" s="23">
        <v>0</v>
      </c>
      <c r="P497" s="23">
        <v>3314.9335885246683</v>
      </c>
      <c r="Q497" s="22">
        <v>55400.108403681625</v>
      </c>
      <c r="R497" s="22">
        <v>34229.057111223294</v>
      </c>
      <c r="S497" s="22">
        <v>1959.7497903854783</v>
      </c>
      <c r="T497" s="19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</row>
    <row r="498" spans="1:43" s="20" customFormat="1" ht="12" hidden="1">
      <c r="A498" s="21">
        <v>501444</v>
      </c>
      <c r="B498" s="21">
        <v>1444</v>
      </c>
      <c r="C498" s="21">
        <v>200434</v>
      </c>
      <c r="D498" s="17" t="s">
        <v>19</v>
      </c>
      <c r="E498" s="17" t="s">
        <v>20</v>
      </c>
      <c r="F498" s="17" t="s">
        <v>970</v>
      </c>
      <c r="G498" s="17">
        <v>13</v>
      </c>
      <c r="H498" s="17" t="s">
        <v>971</v>
      </c>
      <c r="I498" s="17" t="s">
        <v>825</v>
      </c>
      <c r="J498" s="22">
        <v>186083.28802339075</v>
      </c>
      <c r="K498" s="22">
        <v>15506.940668615896</v>
      </c>
      <c r="L498" s="22">
        <v>11194.76087069961</v>
      </c>
      <c r="M498" s="18">
        <v>0</v>
      </c>
      <c r="N498" s="22">
        <v>119.49693843813893</v>
      </c>
      <c r="O498" s="23">
        <v>0</v>
      </c>
      <c r="P498" s="23">
        <v>3256.4575404093384</v>
      </c>
      <c r="Q498" s="22">
        <v>55400.108403681625</v>
      </c>
      <c r="R498" s="22">
        <v>33625.25014582671</v>
      </c>
      <c r="S498" s="22">
        <v>1959.7497903854783</v>
      </c>
      <c r="T498" s="19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</row>
    <row r="499" spans="1:43" s="20" customFormat="1" ht="12" hidden="1">
      <c r="A499" s="21">
        <v>501305</v>
      </c>
      <c r="B499" s="21">
        <v>1305</v>
      </c>
      <c r="C499" s="21">
        <v>200143</v>
      </c>
      <c r="D499" s="17" t="s">
        <v>19</v>
      </c>
      <c r="E499" s="17" t="s">
        <v>20</v>
      </c>
      <c r="F499" s="17" t="s">
        <v>972</v>
      </c>
      <c r="G499" s="17">
        <v>14</v>
      </c>
      <c r="H499" s="17" t="s">
        <v>973</v>
      </c>
      <c r="I499" s="17" t="s">
        <v>974</v>
      </c>
      <c r="J499" s="22">
        <v>186083.28802339075</v>
      </c>
      <c r="K499" s="22">
        <v>15506.940668615896</v>
      </c>
      <c r="L499" s="22">
        <v>11194.76087069961</v>
      </c>
      <c r="M499" s="18">
        <v>0</v>
      </c>
      <c r="N499" s="22">
        <v>119.49693843813893</v>
      </c>
      <c r="O499" s="23">
        <v>0</v>
      </c>
      <c r="P499" s="23">
        <v>3256.4575404093384</v>
      </c>
      <c r="Q499" s="22">
        <v>55400.108403681625</v>
      </c>
      <c r="R499" s="22">
        <v>33625.25014582671</v>
      </c>
      <c r="S499" s="22">
        <v>1959.7497903854783</v>
      </c>
      <c r="T499" s="19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</row>
    <row r="500" spans="1:43" s="20" customFormat="1" ht="12" hidden="1">
      <c r="A500" s="28">
        <v>501305</v>
      </c>
      <c r="B500" s="21">
        <v>1305</v>
      </c>
      <c r="C500" s="21">
        <v>200310</v>
      </c>
      <c r="D500" s="17" t="s">
        <v>19</v>
      </c>
      <c r="E500" s="17" t="s">
        <v>20</v>
      </c>
      <c r="F500" s="17" t="s">
        <v>970</v>
      </c>
      <c r="G500" s="17">
        <v>14</v>
      </c>
      <c r="H500" s="17" t="s">
        <v>975</v>
      </c>
      <c r="I500" s="17" t="s">
        <v>976</v>
      </c>
      <c r="J500" s="22">
        <v>186083.28802339075</v>
      </c>
      <c r="K500" s="22">
        <v>15506.940668615896</v>
      </c>
      <c r="L500" s="22">
        <v>11194.76087069961</v>
      </c>
      <c r="M500" s="18">
        <v>0</v>
      </c>
      <c r="N500" s="22">
        <v>119.49693843813893</v>
      </c>
      <c r="O500" s="23">
        <v>0</v>
      </c>
      <c r="P500" s="23">
        <v>3256.4575404093384</v>
      </c>
      <c r="Q500" s="22">
        <v>55400.108403681625</v>
      </c>
      <c r="R500" s="22">
        <v>33625.25014582671</v>
      </c>
      <c r="S500" s="22">
        <v>1959.7497903854783</v>
      </c>
      <c r="T500" s="4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</row>
    <row r="501" spans="1:43" s="20" customFormat="1" ht="12" hidden="1">
      <c r="A501" s="21">
        <v>501443</v>
      </c>
      <c r="B501" s="21">
        <v>1443</v>
      </c>
      <c r="C501" s="21">
        <v>3984</v>
      </c>
      <c r="D501" s="17" t="s">
        <v>61</v>
      </c>
      <c r="E501" s="17" t="s">
        <v>20</v>
      </c>
      <c r="F501" s="17" t="s">
        <v>977</v>
      </c>
      <c r="G501" s="17">
        <v>15</v>
      </c>
      <c r="H501" s="17" t="s">
        <v>978</v>
      </c>
      <c r="I501" s="17" t="s">
        <v>979</v>
      </c>
      <c r="J501" s="22">
        <v>172518.1726043946</v>
      </c>
      <c r="K501" s="22">
        <v>14376.514383699552</v>
      </c>
      <c r="L501" s="22">
        <v>11194.76087069961</v>
      </c>
      <c r="M501" s="18">
        <v>0</v>
      </c>
      <c r="N501" s="22">
        <v>119.49693843813893</v>
      </c>
      <c r="O501" s="23">
        <v>0</v>
      </c>
      <c r="P501" s="23">
        <v>3019.068020576906</v>
      </c>
      <c r="Q501" s="22">
        <v>55400.108403681625</v>
      </c>
      <c r="R501" s="22">
        <v>31174.033789614106</v>
      </c>
      <c r="S501" s="22">
        <v>1959.7497903854783</v>
      </c>
      <c r="T501" s="19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</row>
    <row r="502" spans="1:43" s="20" customFormat="1" ht="12" hidden="1">
      <c r="A502" s="21">
        <v>501444</v>
      </c>
      <c r="B502" s="21">
        <v>1444</v>
      </c>
      <c r="C502" s="21">
        <v>16528</v>
      </c>
      <c r="D502" s="17" t="s">
        <v>19</v>
      </c>
      <c r="E502" s="17" t="s">
        <v>20</v>
      </c>
      <c r="F502" s="17" t="s">
        <v>202</v>
      </c>
      <c r="G502" s="17">
        <v>15</v>
      </c>
      <c r="H502" s="17" t="s">
        <v>980</v>
      </c>
      <c r="I502" s="17" t="s">
        <v>981</v>
      </c>
      <c r="J502" s="22">
        <v>172518.1726043946</v>
      </c>
      <c r="K502" s="22">
        <v>14376.514383699552</v>
      </c>
      <c r="L502" s="22">
        <v>11194.76087069961</v>
      </c>
      <c r="M502" s="18">
        <v>0</v>
      </c>
      <c r="N502" s="22">
        <v>119.49693843813893</v>
      </c>
      <c r="O502" s="23">
        <v>0</v>
      </c>
      <c r="P502" s="23">
        <v>3019.068020576906</v>
      </c>
      <c r="Q502" s="22">
        <v>55400.108403681625</v>
      </c>
      <c r="R502" s="22">
        <v>31174.033789614106</v>
      </c>
      <c r="S502" s="22">
        <v>1959.7497903854783</v>
      </c>
      <c r="T502" s="19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</row>
    <row r="503" spans="1:43" s="20" customFormat="1" ht="12" hidden="1">
      <c r="A503" s="21">
        <v>501444</v>
      </c>
      <c r="B503" s="21">
        <v>1444</v>
      </c>
      <c r="C503" s="21">
        <v>23566</v>
      </c>
      <c r="D503" s="17" t="s">
        <v>19</v>
      </c>
      <c r="E503" s="17" t="s">
        <v>20</v>
      </c>
      <c r="F503" s="17" t="s">
        <v>982</v>
      </c>
      <c r="G503" s="17">
        <v>15</v>
      </c>
      <c r="H503" s="17" t="s">
        <v>983</v>
      </c>
      <c r="I503" s="17" t="s">
        <v>981</v>
      </c>
      <c r="J503" s="22">
        <v>172518.1726043946</v>
      </c>
      <c r="K503" s="22">
        <v>14376.514383699552</v>
      </c>
      <c r="L503" s="22">
        <v>11194.76087069961</v>
      </c>
      <c r="M503" s="18">
        <v>0</v>
      </c>
      <c r="N503" s="22">
        <v>119.49693843813893</v>
      </c>
      <c r="O503" s="23">
        <v>0</v>
      </c>
      <c r="P503" s="23">
        <v>3019.068020576906</v>
      </c>
      <c r="Q503" s="22">
        <v>55400.108403681625</v>
      </c>
      <c r="R503" s="22">
        <v>31174.033789614106</v>
      </c>
      <c r="S503" s="22">
        <v>1959.7497903854783</v>
      </c>
      <c r="T503" s="19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</row>
    <row r="504" spans="1:43" s="20" customFormat="1" ht="12" hidden="1">
      <c r="A504" s="21">
        <v>501444</v>
      </c>
      <c r="B504" s="21">
        <v>1444</v>
      </c>
      <c r="C504" s="21">
        <v>24471</v>
      </c>
      <c r="D504" s="17" t="s">
        <v>19</v>
      </c>
      <c r="E504" s="17" t="s">
        <v>20</v>
      </c>
      <c r="F504" s="17" t="s">
        <v>328</v>
      </c>
      <c r="G504" s="17">
        <v>15</v>
      </c>
      <c r="H504" s="17" t="s">
        <v>984</v>
      </c>
      <c r="I504" s="17" t="s">
        <v>981</v>
      </c>
      <c r="J504" s="22">
        <v>172518.1726043946</v>
      </c>
      <c r="K504" s="22">
        <v>14376.514383699552</v>
      </c>
      <c r="L504" s="22">
        <v>11194.76087069961</v>
      </c>
      <c r="M504" s="18">
        <v>0</v>
      </c>
      <c r="N504" s="22">
        <v>119.49693843813893</v>
      </c>
      <c r="O504" s="23">
        <v>0</v>
      </c>
      <c r="P504" s="23">
        <v>3019.068020576906</v>
      </c>
      <c r="Q504" s="22">
        <v>55400.108403681625</v>
      </c>
      <c r="R504" s="22">
        <v>31174.033789614106</v>
      </c>
      <c r="S504" s="22">
        <v>1959.7497903854783</v>
      </c>
      <c r="T504" s="19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</row>
    <row r="505" spans="1:43" s="20" customFormat="1" ht="12" hidden="1">
      <c r="A505" s="21">
        <v>501444</v>
      </c>
      <c r="B505" s="21">
        <v>1444</v>
      </c>
      <c r="C505" s="21">
        <v>26958</v>
      </c>
      <c r="D505" s="17" t="s">
        <v>19</v>
      </c>
      <c r="E505" s="17" t="s">
        <v>20</v>
      </c>
      <c r="F505" s="17" t="s">
        <v>571</v>
      </c>
      <c r="G505" s="17">
        <v>15</v>
      </c>
      <c r="H505" s="17" t="s">
        <v>985</v>
      </c>
      <c r="I505" s="17" t="s">
        <v>981</v>
      </c>
      <c r="J505" s="22">
        <v>172518.1726043946</v>
      </c>
      <c r="K505" s="22">
        <v>14376.514383699552</v>
      </c>
      <c r="L505" s="22">
        <v>11194.76087069961</v>
      </c>
      <c r="M505" s="18">
        <v>0</v>
      </c>
      <c r="N505" s="22">
        <v>119.49693843813893</v>
      </c>
      <c r="O505" s="23">
        <v>0</v>
      </c>
      <c r="P505" s="23">
        <v>3019.068020576906</v>
      </c>
      <c r="Q505" s="22">
        <v>55400.108403681625</v>
      </c>
      <c r="R505" s="22">
        <v>31174.033789614106</v>
      </c>
      <c r="S505" s="22">
        <v>1959.7497903854783</v>
      </c>
      <c r="T505" s="19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</row>
    <row r="506" spans="1:43" s="20" customFormat="1" ht="12" hidden="1">
      <c r="A506" s="21">
        <v>501444</v>
      </c>
      <c r="B506" s="21">
        <v>1444</v>
      </c>
      <c r="C506" s="21">
        <v>30795</v>
      </c>
      <c r="D506" s="17" t="s">
        <v>19</v>
      </c>
      <c r="E506" s="17" t="s">
        <v>20</v>
      </c>
      <c r="F506" s="17" t="s">
        <v>415</v>
      </c>
      <c r="G506" s="17">
        <v>15</v>
      </c>
      <c r="H506" s="17" t="s">
        <v>389</v>
      </c>
      <c r="I506" s="17" t="s">
        <v>981</v>
      </c>
      <c r="J506" s="22">
        <v>172518.1726043946</v>
      </c>
      <c r="K506" s="22">
        <v>14376.514383699552</v>
      </c>
      <c r="L506" s="22">
        <v>11194.76087069961</v>
      </c>
      <c r="M506" s="18">
        <v>0</v>
      </c>
      <c r="N506" s="22">
        <v>119.49693843813893</v>
      </c>
      <c r="O506" s="23">
        <v>0</v>
      </c>
      <c r="P506" s="23">
        <v>3019.068020576906</v>
      </c>
      <c r="Q506" s="22">
        <v>55400.108403681625</v>
      </c>
      <c r="R506" s="22">
        <v>31174.033789614106</v>
      </c>
      <c r="S506" s="22">
        <v>1959.7497903854783</v>
      </c>
      <c r="T506" s="19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</row>
    <row r="507" spans="1:43" s="20" customFormat="1" ht="12" hidden="1">
      <c r="A507" s="21">
        <v>501407</v>
      </c>
      <c r="B507" s="21">
        <v>1407</v>
      </c>
      <c r="C507" s="21">
        <v>35046</v>
      </c>
      <c r="D507" s="17" t="s">
        <v>19</v>
      </c>
      <c r="E507" s="17" t="s">
        <v>20</v>
      </c>
      <c r="F507" s="17" t="s">
        <v>98</v>
      </c>
      <c r="G507" s="17">
        <v>15</v>
      </c>
      <c r="H507" s="17" t="s">
        <v>918</v>
      </c>
      <c r="I507" s="17" t="s">
        <v>981</v>
      </c>
      <c r="J507" s="22">
        <v>172518.1726043946</v>
      </c>
      <c r="K507" s="22">
        <v>14376.514383699552</v>
      </c>
      <c r="L507" s="22">
        <v>11194.76087069961</v>
      </c>
      <c r="M507" s="18">
        <v>0</v>
      </c>
      <c r="N507" s="22">
        <v>119.49693843813893</v>
      </c>
      <c r="O507" s="23">
        <v>0</v>
      </c>
      <c r="P507" s="23">
        <v>3019.068020576906</v>
      </c>
      <c r="Q507" s="22">
        <v>55400.108403681625</v>
      </c>
      <c r="R507" s="22">
        <v>31174.033789614106</v>
      </c>
      <c r="S507" s="22">
        <v>1959.7497903854783</v>
      </c>
      <c r="T507" s="19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</row>
    <row r="508" spans="1:43" s="20" customFormat="1" ht="12" hidden="1">
      <c r="A508" s="21">
        <v>501206</v>
      </c>
      <c r="B508" s="21">
        <v>1206</v>
      </c>
      <c r="C508" s="21">
        <v>35415</v>
      </c>
      <c r="D508" s="17" t="s">
        <v>19</v>
      </c>
      <c r="E508" s="17" t="s">
        <v>20</v>
      </c>
      <c r="F508" s="17" t="s">
        <v>986</v>
      </c>
      <c r="G508" s="17">
        <v>15</v>
      </c>
      <c r="H508" s="17" t="s">
        <v>987</v>
      </c>
      <c r="I508" s="17" t="s">
        <v>988</v>
      </c>
      <c r="J508" s="22">
        <v>172518.1726043946</v>
      </c>
      <c r="K508" s="22">
        <v>14376.514383699552</v>
      </c>
      <c r="L508" s="22">
        <v>11194.76087069961</v>
      </c>
      <c r="M508" s="18">
        <v>0</v>
      </c>
      <c r="N508" s="22">
        <v>119.49693843813893</v>
      </c>
      <c r="O508" s="23">
        <v>0</v>
      </c>
      <c r="P508" s="23">
        <v>3019.068020576906</v>
      </c>
      <c r="Q508" s="22">
        <v>55400.108403681625</v>
      </c>
      <c r="R508" s="22">
        <v>31174.033789614106</v>
      </c>
      <c r="S508" s="22">
        <v>1959.7497903854783</v>
      </c>
      <c r="T508" s="19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</row>
    <row r="509" spans="1:43" s="20" customFormat="1" ht="12" hidden="1">
      <c r="A509" s="21">
        <v>501443</v>
      </c>
      <c r="B509" s="21">
        <v>1443</v>
      </c>
      <c r="C509" s="21">
        <v>35457</v>
      </c>
      <c r="D509" s="17" t="s">
        <v>19</v>
      </c>
      <c r="E509" s="17" t="s">
        <v>20</v>
      </c>
      <c r="F509" s="17" t="s">
        <v>747</v>
      </c>
      <c r="G509" s="17">
        <v>15</v>
      </c>
      <c r="H509" s="17" t="s">
        <v>309</v>
      </c>
      <c r="I509" s="17" t="s">
        <v>981</v>
      </c>
      <c r="J509" s="22">
        <v>172518.1726043946</v>
      </c>
      <c r="K509" s="22">
        <v>14376.514383699552</v>
      </c>
      <c r="L509" s="22">
        <v>11194.76087069961</v>
      </c>
      <c r="M509" s="18">
        <v>0</v>
      </c>
      <c r="N509" s="22">
        <v>119.49693843813893</v>
      </c>
      <c r="O509" s="23">
        <v>0</v>
      </c>
      <c r="P509" s="23">
        <v>3019.068020576906</v>
      </c>
      <c r="Q509" s="22">
        <v>55400.108403681625</v>
      </c>
      <c r="R509" s="22">
        <v>31174.033789614106</v>
      </c>
      <c r="S509" s="22">
        <v>1959.7497903854783</v>
      </c>
      <c r="T509" s="19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</row>
    <row r="510" spans="1:43" s="20" customFormat="1" ht="12" hidden="1">
      <c r="A510" s="21">
        <v>501443</v>
      </c>
      <c r="B510" s="21">
        <v>1443</v>
      </c>
      <c r="C510" s="21">
        <v>37125</v>
      </c>
      <c r="D510" s="17" t="s">
        <v>19</v>
      </c>
      <c r="E510" s="17" t="s">
        <v>20</v>
      </c>
      <c r="F510" s="17" t="s">
        <v>989</v>
      </c>
      <c r="G510" s="17">
        <v>15</v>
      </c>
      <c r="H510" s="17" t="s">
        <v>990</v>
      </c>
      <c r="I510" s="17" t="s">
        <v>981</v>
      </c>
      <c r="J510" s="22">
        <v>172518.1726043946</v>
      </c>
      <c r="K510" s="22">
        <v>14376.514383699552</v>
      </c>
      <c r="L510" s="22">
        <v>11194.76087069961</v>
      </c>
      <c r="M510" s="18">
        <v>0</v>
      </c>
      <c r="N510" s="22">
        <v>119.49693843813893</v>
      </c>
      <c r="O510" s="23">
        <v>0</v>
      </c>
      <c r="P510" s="23">
        <v>3019.068020576906</v>
      </c>
      <c r="Q510" s="22">
        <v>55400.108403681625</v>
      </c>
      <c r="R510" s="22">
        <v>31174.033789614106</v>
      </c>
      <c r="S510" s="22">
        <v>1959.7497903854783</v>
      </c>
      <c r="T510" s="19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</row>
    <row r="511" spans="1:43" s="20" customFormat="1" ht="12" hidden="1">
      <c r="A511" s="21">
        <v>501444</v>
      </c>
      <c r="B511" s="21">
        <v>1444</v>
      </c>
      <c r="C511" s="21">
        <v>39725</v>
      </c>
      <c r="D511" s="17" t="s">
        <v>19</v>
      </c>
      <c r="E511" s="17" t="s">
        <v>20</v>
      </c>
      <c r="F511" s="17" t="s">
        <v>397</v>
      </c>
      <c r="G511" s="17">
        <v>15</v>
      </c>
      <c r="H511" s="17" t="s">
        <v>991</v>
      </c>
      <c r="I511" s="17" t="s">
        <v>981</v>
      </c>
      <c r="J511" s="22">
        <v>172518.1726043946</v>
      </c>
      <c r="K511" s="22">
        <v>14376.514383699552</v>
      </c>
      <c r="L511" s="22">
        <v>11194.76087069961</v>
      </c>
      <c r="M511" s="18">
        <v>0</v>
      </c>
      <c r="N511" s="22">
        <v>119.49693843813893</v>
      </c>
      <c r="O511" s="23">
        <v>0</v>
      </c>
      <c r="P511" s="23">
        <v>3019.068020576906</v>
      </c>
      <c r="Q511" s="22">
        <v>55400.108403681625</v>
      </c>
      <c r="R511" s="22">
        <v>31174.033789614106</v>
      </c>
      <c r="S511" s="22">
        <v>1959.7497903854783</v>
      </c>
      <c r="T511" s="19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</row>
    <row r="512" spans="1:43" s="20" customFormat="1" ht="12" hidden="1">
      <c r="A512" s="21">
        <v>501443</v>
      </c>
      <c r="B512" s="21">
        <v>1443</v>
      </c>
      <c r="C512" s="21">
        <v>40219</v>
      </c>
      <c r="D512" s="17" t="s">
        <v>19</v>
      </c>
      <c r="E512" s="17" t="s">
        <v>20</v>
      </c>
      <c r="F512" s="17" t="s">
        <v>666</v>
      </c>
      <c r="G512" s="17">
        <v>15</v>
      </c>
      <c r="H512" s="17" t="s">
        <v>992</v>
      </c>
      <c r="I512" s="17" t="s">
        <v>981</v>
      </c>
      <c r="J512" s="22">
        <v>172518.1726043946</v>
      </c>
      <c r="K512" s="22">
        <v>14376.514383699552</v>
      </c>
      <c r="L512" s="22">
        <v>11194.76087069961</v>
      </c>
      <c r="M512" s="18">
        <v>0</v>
      </c>
      <c r="N512" s="22">
        <v>119.49693843813893</v>
      </c>
      <c r="O512" s="23">
        <v>0</v>
      </c>
      <c r="P512" s="23">
        <v>3019.068020576906</v>
      </c>
      <c r="Q512" s="22">
        <v>55400.108403681625</v>
      </c>
      <c r="R512" s="22">
        <v>31174.033789614106</v>
      </c>
      <c r="S512" s="22">
        <v>1959.7497903854783</v>
      </c>
      <c r="T512" s="19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</row>
    <row r="513" spans="1:43" s="20" customFormat="1" ht="12" hidden="1">
      <c r="A513" s="21">
        <v>501444</v>
      </c>
      <c r="B513" s="21">
        <v>1444</v>
      </c>
      <c r="C513" s="21">
        <v>40235</v>
      </c>
      <c r="D513" s="17" t="s">
        <v>19</v>
      </c>
      <c r="E513" s="17" t="s">
        <v>20</v>
      </c>
      <c r="F513" s="17" t="s">
        <v>840</v>
      </c>
      <c r="G513" s="17">
        <v>15</v>
      </c>
      <c r="H513" s="17" t="s">
        <v>993</v>
      </c>
      <c r="I513" s="17" t="s">
        <v>994</v>
      </c>
      <c r="J513" s="22">
        <v>172518.1726043946</v>
      </c>
      <c r="K513" s="22">
        <v>14376.514383699552</v>
      </c>
      <c r="L513" s="22">
        <v>11194.76087069961</v>
      </c>
      <c r="M513" s="18">
        <v>0</v>
      </c>
      <c r="N513" s="22">
        <v>119.49693843813893</v>
      </c>
      <c r="O513" s="23">
        <v>0</v>
      </c>
      <c r="P513" s="23">
        <v>3019.068020576906</v>
      </c>
      <c r="Q513" s="22">
        <v>55400.108403681625</v>
      </c>
      <c r="R513" s="22">
        <v>31174.033789614106</v>
      </c>
      <c r="S513" s="22">
        <v>1959.7497903854783</v>
      </c>
      <c r="T513" s="19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</row>
    <row r="514" spans="1:43" s="20" customFormat="1" ht="12" hidden="1">
      <c r="A514" s="21">
        <v>501444</v>
      </c>
      <c r="B514" s="21">
        <v>1444</v>
      </c>
      <c r="C514" s="21">
        <v>40316</v>
      </c>
      <c r="D514" s="17" t="s">
        <v>19</v>
      </c>
      <c r="E514" s="17" t="s">
        <v>20</v>
      </c>
      <c r="F514" s="17" t="s">
        <v>202</v>
      </c>
      <c r="G514" s="17">
        <v>15</v>
      </c>
      <c r="H514" s="17" t="s">
        <v>995</v>
      </c>
      <c r="I514" s="17" t="s">
        <v>981</v>
      </c>
      <c r="J514" s="22">
        <v>172518.1726043946</v>
      </c>
      <c r="K514" s="22">
        <v>14376.514383699552</v>
      </c>
      <c r="L514" s="22">
        <v>11194.76087069961</v>
      </c>
      <c r="M514" s="18">
        <v>0</v>
      </c>
      <c r="N514" s="22">
        <v>119.49693843813893</v>
      </c>
      <c r="O514" s="23">
        <v>0</v>
      </c>
      <c r="P514" s="23">
        <v>3019.068020576906</v>
      </c>
      <c r="Q514" s="22">
        <v>55400.108403681625</v>
      </c>
      <c r="R514" s="22">
        <v>31174.033789614106</v>
      </c>
      <c r="S514" s="22">
        <v>1959.7497903854783</v>
      </c>
      <c r="T514" s="19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</row>
    <row r="515" spans="1:43" s="20" customFormat="1" ht="12" hidden="1">
      <c r="A515" s="21">
        <v>501443</v>
      </c>
      <c r="B515" s="21">
        <v>1443</v>
      </c>
      <c r="C515" s="21">
        <v>40662</v>
      </c>
      <c r="D515" s="17" t="s">
        <v>19</v>
      </c>
      <c r="E515" s="17" t="s">
        <v>20</v>
      </c>
      <c r="F515" s="17" t="s">
        <v>20</v>
      </c>
      <c r="G515" s="17">
        <v>15</v>
      </c>
      <c r="H515" s="17" t="s">
        <v>996</v>
      </c>
      <c r="I515" s="17" t="s">
        <v>981</v>
      </c>
      <c r="J515" s="22">
        <v>172518.1726043946</v>
      </c>
      <c r="K515" s="22">
        <v>14376.514383699552</v>
      </c>
      <c r="L515" s="22">
        <v>11194.76087069961</v>
      </c>
      <c r="M515" s="18">
        <v>0</v>
      </c>
      <c r="N515" s="22">
        <v>119.49693843813893</v>
      </c>
      <c r="O515" s="23">
        <v>0</v>
      </c>
      <c r="P515" s="23">
        <v>3019.068020576906</v>
      </c>
      <c r="Q515" s="22">
        <v>55400.108403681625</v>
      </c>
      <c r="R515" s="22">
        <v>31174.033789614106</v>
      </c>
      <c r="S515" s="22">
        <v>1959.7497903854783</v>
      </c>
      <c r="T515" s="4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</row>
    <row r="516" spans="1:43" s="20" customFormat="1" ht="12" hidden="1">
      <c r="A516" s="21">
        <v>501444</v>
      </c>
      <c r="B516" s="21">
        <v>1444</v>
      </c>
      <c r="C516" s="21">
        <v>40714</v>
      </c>
      <c r="D516" s="17" t="s">
        <v>19</v>
      </c>
      <c r="E516" s="17" t="s">
        <v>20</v>
      </c>
      <c r="F516" s="17" t="s">
        <v>614</v>
      </c>
      <c r="G516" s="17">
        <v>15</v>
      </c>
      <c r="H516" s="17" t="s">
        <v>369</v>
      </c>
      <c r="I516" s="17" t="s">
        <v>981</v>
      </c>
      <c r="J516" s="22">
        <v>172518.1726043946</v>
      </c>
      <c r="K516" s="22">
        <v>14376.514383699552</v>
      </c>
      <c r="L516" s="22">
        <v>11194.76087069961</v>
      </c>
      <c r="M516" s="18">
        <v>0</v>
      </c>
      <c r="N516" s="22">
        <v>119.49693843813893</v>
      </c>
      <c r="O516" s="23">
        <v>0</v>
      </c>
      <c r="P516" s="23">
        <v>3019.068020576906</v>
      </c>
      <c r="Q516" s="22">
        <v>55400.108403681625</v>
      </c>
      <c r="R516" s="22">
        <v>31174.033789614106</v>
      </c>
      <c r="S516" s="22">
        <v>1959.7497903854783</v>
      </c>
      <c r="T516" s="4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</row>
    <row r="517" spans="1:43" s="20" customFormat="1" ht="12" hidden="1">
      <c r="A517" s="21">
        <v>501443</v>
      </c>
      <c r="B517" s="21">
        <v>1443</v>
      </c>
      <c r="C517" s="21">
        <v>41661</v>
      </c>
      <c r="D517" s="17" t="s">
        <v>19</v>
      </c>
      <c r="E517" s="17" t="s">
        <v>20</v>
      </c>
      <c r="F517" s="17" t="s">
        <v>241</v>
      </c>
      <c r="G517" s="17">
        <v>15</v>
      </c>
      <c r="H517" s="17" t="s">
        <v>997</v>
      </c>
      <c r="I517" s="17" t="s">
        <v>981</v>
      </c>
      <c r="J517" s="22">
        <v>172518.1726043946</v>
      </c>
      <c r="K517" s="22">
        <v>14376.514383699552</v>
      </c>
      <c r="L517" s="22">
        <v>11194.76087069961</v>
      </c>
      <c r="M517" s="18">
        <v>0</v>
      </c>
      <c r="N517" s="22">
        <v>119.49693843813893</v>
      </c>
      <c r="O517" s="23">
        <v>0</v>
      </c>
      <c r="P517" s="23">
        <v>3019.068020576906</v>
      </c>
      <c r="Q517" s="22">
        <v>55400.108403681625</v>
      </c>
      <c r="R517" s="22">
        <v>31174.033789614106</v>
      </c>
      <c r="S517" s="22">
        <v>1959.7497903854783</v>
      </c>
      <c r="T517" s="19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</row>
    <row r="518" spans="1:43" s="20" customFormat="1" ht="12" hidden="1">
      <c r="A518" s="21">
        <v>501444</v>
      </c>
      <c r="B518" s="21">
        <v>1444</v>
      </c>
      <c r="C518" s="21">
        <v>44354</v>
      </c>
      <c r="D518" s="17" t="s">
        <v>19</v>
      </c>
      <c r="E518" s="17" t="s">
        <v>20</v>
      </c>
      <c r="F518" s="17" t="s">
        <v>222</v>
      </c>
      <c r="G518" s="17">
        <v>15</v>
      </c>
      <c r="H518" s="17" t="s">
        <v>998</v>
      </c>
      <c r="I518" s="17" t="s">
        <v>981</v>
      </c>
      <c r="J518" s="22">
        <v>172518.1726043946</v>
      </c>
      <c r="K518" s="22">
        <v>14376.514383699552</v>
      </c>
      <c r="L518" s="22">
        <v>11194.76087069961</v>
      </c>
      <c r="M518" s="18">
        <v>0</v>
      </c>
      <c r="N518" s="22">
        <v>119.49693843813893</v>
      </c>
      <c r="O518" s="23">
        <v>0</v>
      </c>
      <c r="P518" s="23">
        <v>3019.068020576906</v>
      </c>
      <c r="Q518" s="22">
        <v>55400.108403681625</v>
      </c>
      <c r="R518" s="22">
        <v>31174.033789614106</v>
      </c>
      <c r="S518" s="22">
        <v>1959.7497903854783</v>
      </c>
      <c r="T518" s="19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</row>
    <row r="519" spans="1:43" s="20" customFormat="1" ht="12" hidden="1">
      <c r="A519" s="21">
        <v>501443</v>
      </c>
      <c r="B519" s="21">
        <v>1443</v>
      </c>
      <c r="C519" s="21">
        <v>45227</v>
      </c>
      <c r="D519" s="17" t="s">
        <v>19</v>
      </c>
      <c r="E519" s="17" t="s">
        <v>20</v>
      </c>
      <c r="F519" s="17" t="s">
        <v>590</v>
      </c>
      <c r="G519" s="17">
        <v>15</v>
      </c>
      <c r="H519" s="17" t="s">
        <v>999</v>
      </c>
      <c r="I519" s="17" t="s">
        <v>981</v>
      </c>
      <c r="J519" s="22">
        <v>172518.1726043946</v>
      </c>
      <c r="K519" s="22">
        <v>14376.514383699552</v>
      </c>
      <c r="L519" s="22">
        <v>11194.76087069961</v>
      </c>
      <c r="M519" s="18">
        <v>0</v>
      </c>
      <c r="N519" s="22">
        <v>119.49693843813893</v>
      </c>
      <c r="O519" s="23">
        <v>0</v>
      </c>
      <c r="P519" s="23">
        <v>3019.068020576906</v>
      </c>
      <c r="Q519" s="22">
        <v>55400.108403681625</v>
      </c>
      <c r="R519" s="22">
        <v>31174.033789614106</v>
      </c>
      <c r="S519" s="22">
        <v>1959.7497903854783</v>
      </c>
      <c r="T519" s="19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</row>
    <row r="520" spans="1:43" s="20" customFormat="1" ht="12" hidden="1">
      <c r="A520" s="21">
        <v>501505</v>
      </c>
      <c r="B520" s="21">
        <v>1505</v>
      </c>
      <c r="C520" s="21">
        <v>46763</v>
      </c>
      <c r="D520" s="17" t="s">
        <v>19</v>
      </c>
      <c r="E520" s="17" t="s">
        <v>20</v>
      </c>
      <c r="F520" s="17" t="s">
        <v>796</v>
      </c>
      <c r="G520" s="17">
        <v>15</v>
      </c>
      <c r="H520" s="17" t="s">
        <v>1000</v>
      </c>
      <c r="I520" s="17" t="s">
        <v>1001</v>
      </c>
      <c r="J520" s="22">
        <v>172518.1726043946</v>
      </c>
      <c r="K520" s="22">
        <v>14376.514383699552</v>
      </c>
      <c r="L520" s="22">
        <v>11194.76087069961</v>
      </c>
      <c r="M520" s="18">
        <v>0</v>
      </c>
      <c r="N520" s="22">
        <v>119.49693843813893</v>
      </c>
      <c r="O520" s="23">
        <v>0</v>
      </c>
      <c r="P520" s="23">
        <v>3019.068020576906</v>
      </c>
      <c r="Q520" s="22">
        <v>55400.108403681625</v>
      </c>
      <c r="R520" s="22">
        <v>31174.033789614106</v>
      </c>
      <c r="S520" s="22">
        <v>1959.7497903854783</v>
      </c>
      <c r="T520" s="19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</row>
    <row r="521" spans="1:43" s="20" customFormat="1" ht="12" hidden="1">
      <c r="A521" s="21">
        <v>501443</v>
      </c>
      <c r="B521" s="21">
        <v>1443</v>
      </c>
      <c r="C521" s="21">
        <v>51758</v>
      </c>
      <c r="D521" s="17" t="s">
        <v>19</v>
      </c>
      <c r="E521" s="17" t="s">
        <v>31</v>
      </c>
      <c r="F521" s="17" t="s">
        <v>448</v>
      </c>
      <c r="G521" s="17">
        <v>15</v>
      </c>
      <c r="H521" s="17" t="s">
        <v>1002</v>
      </c>
      <c r="I521" s="17" t="s">
        <v>981</v>
      </c>
      <c r="J521" s="22">
        <v>172518.1726043946</v>
      </c>
      <c r="K521" s="22">
        <v>14376.514383699552</v>
      </c>
      <c r="L521" s="22">
        <v>11194.76087069961</v>
      </c>
      <c r="M521" s="18">
        <v>0</v>
      </c>
      <c r="N521" s="22">
        <v>119.49693843813893</v>
      </c>
      <c r="O521" s="23">
        <v>0</v>
      </c>
      <c r="P521" s="23">
        <v>3019.068020576906</v>
      </c>
      <c r="Q521" s="22">
        <v>55400.108403681625</v>
      </c>
      <c r="R521" s="22">
        <v>31174.033789614106</v>
      </c>
      <c r="S521" s="22">
        <v>1959.7497903854783</v>
      </c>
      <c r="T521" s="19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</row>
    <row r="522" spans="1:43" s="20" customFormat="1" ht="12" hidden="1">
      <c r="A522" s="21">
        <v>501445</v>
      </c>
      <c r="B522" s="21">
        <v>1445</v>
      </c>
      <c r="C522" s="21">
        <v>51787</v>
      </c>
      <c r="D522" s="17" t="s">
        <v>19</v>
      </c>
      <c r="E522" s="17" t="s">
        <v>20</v>
      </c>
      <c r="F522" s="17" t="s">
        <v>101</v>
      </c>
      <c r="G522" s="17">
        <v>15</v>
      </c>
      <c r="H522" s="17" t="s">
        <v>1003</v>
      </c>
      <c r="I522" s="17" t="s">
        <v>981</v>
      </c>
      <c r="J522" s="22">
        <v>172518.1726043946</v>
      </c>
      <c r="K522" s="22">
        <v>14376.514383699552</v>
      </c>
      <c r="L522" s="22">
        <v>11194.76087069961</v>
      </c>
      <c r="M522" s="18">
        <v>0</v>
      </c>
      <c r="N522" s="22">
        <v>119.49693843813893</v>
      </c>
      <c r="O522" s="23">
        <v>0</v>
      </c>
      <c r="P522" s="23">
        <v>3019.068020576906</v>
      </c>
      <c r="Q522" s="22">
        <v>55400.108403681625</v>
      </c>
      <c r="R522" s="22">
        <v>31174.033789614106</v>
      </c>
      <c r="S522" s="22">
        <v>1959.7497903854783</v>
      </c>
      <c r="T522" s="19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</row>
    <row r="523" spans="1:43" s="20" customFormat="1" ht="12" hidden="1">
      <c r="A523" s="21">
        <v>501444</v>
      </c>
      <c r="B523" s="21">
        <v>1444</v>
      </c>
      <c r="C523" s="21">
        <v>51790</v>
      </c>
      <c r="D523" s="17" t="s">
        <v>19</v>
      </c>
      <c r="E523" s="17" t="s">
        <v>20</v>
      </c>
      <c r="F523" s="17" t="s">
        <v>1004</v>
      </c>
      <c r="G523" s="17">
        <v>15</v>
      </c>
      <c r="H523" s="17" t="s">
        <v>1005</v>
      </c>
      <c r="I523" s="17" t="s">
        <v>981</v>
      </c>
      <c r="J523" s="22">
        <v>172518.1726043946</v>
      </c>
      <c r="K523" s="22">
        <v>14376.514383699552</v>
      </c>
      <c r="L523" s="22">
        <v>11194.76087069961</v>
      </c>
      <c r="M523" s="18">
        <v>0</v>
      </c>
      <c r="N523" s="22">
        <v>119.49693843813893</v>
      </c>
      <c r="O523" s="23">
        <v>0</v>
      </c>
      <c r="P523" s="23">
        <v>3019.068020576906</v>
      </c>
      <c r="Q523" s="22">
        <v>55400.108403681625</v>
      </c>
      <c r="R523" s="22">
        <v>31174.033789614106</v>
      </c>
      <c r="S523" s="22">
        <v>1959.7497903854783</v>
      </c>
      <c r="T523" s="19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</row>
    <row r="524" spans="1:43" s="20" customFormat="1" ht="12" hidden="1">
      <c r="A524" s="21">
        <v>501443</v>
      </c>
      <c r="B524" s="21">
        <v>1443</v>
      </c>
      <c r="C524" s="21">
        <v>51871</v>
      </c>
      <c r="D524" s="17" t="s">
        <v>19</v>
      </c>
      <c r="E524" s="17" t="s">
        <v>20</v>
      </c>
      <c r="F524" s="17" t="s">
        <v>1006</v>
      </c>
      <c r="G524" s="17">
        <v>15</v>
      </c>
      <c r="H524" s="17" t="s">
        <v>1007</v>
      </c>
      <c r="I524" s="17" t="s">
        <v>981</v>
      </c>
      <c r="J524" s="22">
        <v>172518.1726043946</v>
      </c>
      <c r="K524" s="22">
        <v>14376.514383699552</v>
      </c>
      <c r="L524" s="22">
        <v>11194.76087069961</v>
      </c>
      <c r="M524" s="18">
        <v>0</v>
      </c>
      <c r="N524" s="22">
        <v>119.49693843813893</v>
      </c>
      <c r="O524" s="23">
        <v>0</v>
      </c>
      <c r="P524" s="23">
        <v>3019.068020576906</v>
      </c>
      <c r="Q524" s="22">
        <v>55400.108403681625</v>
      </c>
      <c r="R524" s="22">
        <v>31174.033789614106</v>
      </c>
      <c r="S524" s="22">
        <v>1959.7497903854783</v>
      </c>
      <c r="T524" s="19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</row>
    <row r="525" spans="1:43" s="20" customFormat="1" ht="12" hidden="1">
      <c r="A525" s="21">
        <v>501444</v>
      </c>
      <c r="B525" s="21">
        <v>1444</v>
      </c>
      <c r="C525" s="21">
        <v>59420</v>
      </c>
      <c r="D525" s="17" t="s">
        <v>19</v>
      </c>
      <c r="E525" s="17" t="s">
        <v>20</v>
      </c>
      <c r="F525" s="17" t="s">
        <v>20</v>
      </c>
      <c r="G525" s="17">
        <v>15</v>
      </c>
      <c r="H525" s="17" t="s">
        <v>850</v>
      </c>
      <c r="I525" s="17" t="s">
        <v>981</v>
      </c>
      <c r="J525" s="22">
        <v>172518.1726043946</v>
      </c>
      <c r="K525" s="22">
        <v>14376.514383699552</v>
      </c>
      <c r="L525" s="22">
        <v>11194.76087069961</v>
      </c>
      <c r="M525" s="18">
        <v>0</v>
      </c>
      <c r="N525" s="22">
        <v>119.49693843813893</v>
      </c>
      <c r="O525" s="23">
        <v>0</v>
      </c>
      <c r="P525" s="23">
        <v>3019.068020576906</v>
      </c>
      <c r="Q525" s="22">
        <v>55400.108403681625</v>
      </c>
      <c r="R525" s="22">
        <v>31174.033789614106</v>
      </c>
      <c r="S525" s="22">
        <v>1959.7497903854783</v>
      </c>
      <c r="T525" s="19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</row>
    <row r="526" spans="1:43" s="20" customFormat="1" ht="12" hidden="1">
      <c r="A526" s="21">
        <v>501443</v>
      </c>
      <c r="B526" s="21">
        <v>1443</v>
      </c>
      <c r="C526" s="21">
        <v>59462</v>
      </c>
      <c r="D526" s="17" t="s">
        <v>19</v>
      </c>
      <c r="E526" s="17" t="s">
        <v>31</v>
      </c>
      <c r="F526" s="17" t="s">
        <v>472</v>
      </c>
      <c r="G526" s="17">
        <v>15</v>
      </c>
      <c r="H526" s="17" t="s">
        <v>1008</v>
      </c>
      <c r="I526" s="17" t="s">
        <v>981</v>
      </c>
      <c r="J526" s="22">
        <v>172518.1726043946</v>
      </c>
      <c r="K526" s="22">
        <v>14376.514383699552</v>
      </c>
      <c r="L526" s="22">
        <v>11194.76087069961</v>
      </c>
      <c r="M526" s="18">
        <v>0</v>
      </c>
      <c r="N526" s="22">
        <v>119.49693843813893</v>
      </c>
      <c r="O526" s="23">
        <v>0</v>
      </c>
      <c r="P526" s="23">
        <v>3019.068020576906</v>
      </c>
      <c r="Q526" s="22">
        <v>55400.108403681625</v>
      </c>
      <c r="R526" s="22">
        <v>31174.033789614106</v>
      </c>
      <c r="S526" s="22">
        <v>1959.7497903854783</v>
      </c>
      <c r="T526" s="19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</row>
    <row r="527" spans="1:43" s="20" customFormat="1" ht="12" hidden="1">
      <c r="A527" s="21">
        <v>501406</v>
      </c>
      <c r="B527" s="21">
        <v>1406</v>
      </c>
      <c r="C527" s="21">
        <v>59585</v>
      </c>
      <c r="D527" s="17" t="s">
        <v>19</v>
      </c>
      <c r="E527" s="17" t="s">
        <v>31</v>
      </c>
      <c r="F527" s="17" t="s">
        <v>257</v>
      </c>
      <c r="G527" s="17">
        <v>15</v>
      </c>
      <c r="H527" s="17" t="s">
        <v>1009</v>
      </c>
      <c r="I527" s="17" t="s">
        <v>981</v>
      </c>
      <c r="J527" s="22">
        <v>172518.1726043946</v>
      </c>
      <c r="K527" s="22">
        <v>14376.514383699552</v>
      </c>
      <c r="L527" s="22">
        <v>11194.76087069961</v>
      </c>
      <c r="M527" s="18">
        <v>0</v>
      </c>
      <c r="N527" s="22">
        <v>119.49693843813893</v>
      </c>
      <c r="O527" s="23">
        <v>0</v>
      </c>
      <c r="P527" s="23">
        <v>3019.068020576906</v>
      </c>
      <c r="Q527" s="22">
        <v>55400.108403681625</v>
      </c>
      <c r="R527" s="22">
        <v>31174.033789614106</v>
      </c>
      <c r="S527" s="22">
        <v>1959.7497903854783</v>
      </c>
      <c r="T527" s="19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</row>
    <row r="528" spans="1:43" s="20" customFormat="1" ht="12" hidden="1">
      <c r="A528" s="21">
        <v>501444</v>
      </c>
      <c r="B528" s="21">
        <v>1444</v>
      </c>
      <c r="C528" s="21">
        <v>59828</v>
      </c>
      <c r="D528" s="17" t="s">
        <v>19</v>
      </c>
      <c r="E528" s="17" t="s">
        <v>31</v>
      </c>
      <c r="F528" s="17" t="s">
        <v>614</v>
      </c>
      <c r="G528" s="17">
        <v>15</v>
      </c>
      <c r="H528" s="17" t="s">
        <v>1010</v>
      </c>
      <c r="I528" s="17" t="s">
        <v>981</v>
      </c>
      <c r="J528" s="22">
        <v>172518.1726043946</v>
      </c>
      <c r="K528" s="22">
        <v>14376.514383699552</v>
      </c>
      <c r="L528" s="22">
        <v>11194.76087069961</v>
      </c>
      <c r="M528" s="18">
        <v>0</v>
      </c>
      <c r="N528" s="22">
        <v>119.49693843813893</v>
      </c>
      <c r="O528" s="23">
        <v>0</v>
      </c>
      <c r="P528" s="23">
        <v>3019.068020576906</v>
      </c>
      <c r="Q528" s="22">
        <v>55400.108403681625</v>
      </c>
      <c r="R528" s="22">
        <v>31174.033789614106</v>
      </c>
      <c r="S528" s="22">
        <v>1959.7497903854783</v>
      </c>
      <c r="T528" s="19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</row>
    <row r="529" spans="1:43" s="20" customFormat="1" ht="12" hidden="1">
      <c r="A529" s="21">
        <v>501443</v>
      </c>
      <c r="B529" s="21">
        <v>1443</v>
      </c>
      <c r="C529" s="21">
        <v>83661</v>
      </c>
      <c r="D529" s="17" t="s">
        <v>19</v>
      </c>
      <c r="E529" s="17" t="s">
        <v>20</v>
      </c>
      <c r="F529" s="17" t="s">
        <v>1011</v>
      </c>
      <c r="G529" s="17">
        <v>15</v>
      </c>
      <c r="H529" s="17" t="s">
        <v>1012</v>
      </c>
      <c r="I529" s="17" t="s">
        <v>981</v>
      </c>
      <c r="J529" s="22">
        <v>172518.1726043946</v>
      </c>
      <c r="K529" s="22">
        <v>14376.514383699552</v>
      </c>
      <c r="L529" s="22">
        <v>11194.76087069961</v>
      </c>
      <c r="M529" s="18">
        <v>0</v>
      </c>
      <c r="N529" s="22">
        <v>119.49693843813893</v>
      </c>
      <c r="O529" s="23">
        <v>0</v>
      </c>
      <c r="P529" s="23">
        <v>3019.068020576906</v>
      </c>
      <c r="Q529" s="22">
        <v>55400.108403681625</v>
      </c>
      <c r="R529" s="22">
        <v>31174.033789614106</v>
      </c>
      <c r="S529" s="22">
        <v>1959.7497903854783</v>
      </c>
      <c r="T529" s="19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</row>
    <row r="530" spans="1:43" s="20" customFormat="1" ht="12" hidden="1">
      <c r="A530" s="21">
        <v>501444</v>
      </c>
      <c r="B530" s="21">
        <v>1444</v>
      </c>
      <c r="C530" s="21">
        <v>84592</v>
      </c>
      <c r="D530" s="17" t="s">
        <v>54</v>
      </c>
      <c r="E530" s="17" t="s">
        <v>20</v>
      </c>
      <c r="F530" s="17" t="s">
        <v>1013</v>
      </c>
      <c r="G530" s="17">
        <v>15</v>
      </c>
      <c r="H530" s="17" t="s">
        <v>1014</v>
      </c>
      <c r="I530" s="17" t="s">
        <v>981</v>
      </c>
      <c r="J530" s="22">
        <v>172518.1726043946</v>
      </c>
      <c r="K530" s="22">
        <v>14376.514383699552</v>
      </c>
      <c r="L530" s="22">
        <v>11194.76087069961</v>
      </c>
      <c r="M530" s="18">
        <v>0</v>
      </c>
      <c r="N530" s="22">
        <v>119.49693843813893</v>
      </c>
      <c r="O530" s="23">
        <v>0</v>
      </c>
      <c r="P530" s="23">
        <v>3019.068020576906</v>
      </c>
      <c r="Q530" s="22">
        <v>55400.108403681625</v>
      </c>
      <c r="R530" s="22">
        <v>31174.033789614106</v>
      </c>
      <c r="S530" s="22">
        <v>1959.7497903854783</v>
      </c>
      <c r="T530" s="19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</row>
    <row r="531" spans="1:43" s="20" customFormat="1" ht="12" hidden="1">
      <c r="A531" s="21">
        <v>501444</v>
      </c>
      <c r="B531" s="21">
        <v>1444</v>
      </c>
      <c r="C531" s="21">
        <v>84602</v>
      </c>
      <c r="D531" s="17" t="s">
        <v>19</v>
      </c>
      <c r="E531" s="17" t="s">
        <v>20</v>
      </c>
      <c r="F531" s="17" t="s">
        <v>109</v>
      </c>
      <c r="G531" s="17">
        <v>15</v>
      </c>
      <c r="H531" s="17" t="s">
        <v>1015</v>
      </c>
      <c r="I531" s="17" t="s">
        <v>981</v>
      </c>
      <c r="J531" s="22">
        <v>172518.1726043946</v>
      </c>
      <c r="K531" s="22">
        <v>14376.514383699552</v>
      </c>
      <c r="L531" s="22">
        <v>11194.76087069961</v>
      </c>
      <c r="M531" s="18">
        <v>0</v>
      </c>
      <c r="N531" s="22">
        <v>119.49693843813893</v>
      </c>
      <c r="O531" s="23">
        <v>0</v>
      </c>
      <c r="P531" s="23">
        <v>3019.068020576906</v>
      </c>
      <c r="Q531" s="22">
        <v>55400.108403681625</v>
      </c>
      <c r="R531" s="22">
        <v>31174.033789614106</v>
      </c>
      <c r="S531" s="22">
        <v>1959.7497903854783</v>
      </c>
      <c r="T531" s="19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</row>
    <row r="532" spans="1:43" s="20" customFormat="1" ht="12" hidden="1">
      <c r="A532" s="21">
        <v>501443</v>
      </c>
      <c r="B532" s="21">
        <v>1443</v>
      </c>
      <c r="C532" s="21">
        <v>200009</v>
      </c>
      <c r="D532" s="17" t="s">
        <v>19</v>
      </c>
      <c r="E532" s="17" t="s">
        <v>31</v>
      </c>
      <c r="F532" s="17" t="s">
        <v>112</v>
      </c>
      <c r="G532" s="17">
        <v>15</v>
      </c>
      <c r="H532" s="17" t="s">
        <v>699</v>
      </c>
      <c r="I532" s="17" t="s">
        <v>981</v>
      </c>
      <c r="J532" s="22">
        <v>172518.1726043946</v>
      </c>
      <c r="K532" s="22">
        <v>14376.514383699552</v>
      </c>
      <c r="L532" s="22">
        <v>11194.76087069961</v>
      </c>
      <c r="M532" s="18">
        <v>0</v>
      </c>
      <c r="N532" s="22">
        <v>119.49693843813893</v>
      </c>
      <c r="O532" s="23">
        <v>0</v>
      </c>
      <c r="P532" s="23">
        <v>3019.068020576906</v>
      </c>
      <c r="Q532" s="22">
        <v>55400.108403681625</v>
      </c>
      <c r="R532" s="22">
        <v>31174.033789614106</v>
      </c>
      <c r="S532" s="22">
        <v>1959.7497903854783</v>
      </c>
      <c r="T532" s="19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</row>
    <row r="533" spans="1:43" s="20" customFormat="1" ht="12" hidden="1">
      <c r="A533" s="21">
        <v>501443</v>
      </c>
      <c r="B533" s="21">
        <v>1443</v>
      </c>
      <c r="C533" s="21">
        <v>200010</v>
      </c>
      <c r="D533" s="17" t="s">
        <v>19</v>
      </c>
      <c r="E533" s="17" t="s">
        <v>31</v>
      </c>
      <c r="F533" s="17" t="s">
        <v>1016</v>
      </c>
      <c r="G533" s="17">
        <v>15</v>
      </c>
      <c r="H533" s="17" t="s">
        <v>509</v>
      </c>
      <c r="I533" s="17" t="s">
        <v>981</v>
      </c>
      <c r="J533" s="22">
        <v>172518.1726043946</v>
      </c>
      <c r="K533" s="22">
        <v>14376.514383699552</v>
      </c>
      <c r="L533" s="22">
        <v>11194.76087069961</v>
      </c>
      <c r="M533" s="18">
        <v>0</v>
      </c>
      <c r="N533" s="22">
        <v>119.49693843813893</v>
      </c>
      <c r="O533" s="23">
        <v>0</v>
      </c>
      <c r="P533" s="23">
        <v>3019.068020576906</v>
      </c>
      <c r="Q533" s="22">
        <v>55400.108403681625</v>
      </c>
      <c r="R533" s="22">
        <v>31174.033789614106</v>
      </c>
      <c r="S533" s="22">
        <v>1959.7497903854783</v>
      </c>
      <c r="T533" s="19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</row>
    <row r="534" spans="1:43" s="20" customFormat="1" ht="12" hidden="1">
      <c r="A534" s="21">
        <v>501443</v>
      </c>
      <c r="B534" s="21">
        <v>1443</v>
      </c>
      <c r="C534" s="21">
        <v>200016</v>
      </c>
      <c r="D534" s="17" t="s">
        <v>19</v>
      </c>
      <c r="E534" s="17" t="s">
        <v>31</v>
      </c>
      <c r="F534" s="17" t="s">
        <v>505</v>
      </c>
      <c r="G534" s="17">
        <v>15</v>
      </c>
      <c r="H534" s="17" t="s">
        <v>403</v>
      </c>
      <c r="I534" s="17" t="s">
        <v>981</v>
      </c>
      <c r="J534" s="22">
        <v>172518.1726043946</v>
      </c>
      <c r="K534" s="22">
        <v>14376.514383699552</v>
      </c>
      <c r="L534" s="22">
        <v>11194.76087069961</v>
      </c>
      <c r="M534" s="18">
        <v>0</v>
      </c>
      <c r="N534" s="22">
        <v>119.49693843813893</v>
      </c>
      <c r="O534" s="23">
        <v>0</v>
      </c>
      <c r="P534" s="23">
        <v>3019.068020576906</v>
      </c>
      <c r="Q534" s="22">
        <v>55400.108403681625</v>
      </c>
      <c r="R534" s="22">
        <v>31174.033789614106</v>
      </c>
      <c r="S534" s="22">
        <v>1959.7497903854783</v>
      </c>
      <c r="T534" s="19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</row>
    <row r="535" spans="1:43" s="20" customFormat="1" ht="12" hidden="1">
      <c r="A535" s="21">
        <v>501444</v>
      </c>
      <c r="B535" s="21">
        <v>1444</v>
      </c>
      <c r="C535" s="21">
        <v>200019</v>
      </c>
      <c r="D535" s="17" t="s">
        <v>19</v>
      </c>
      <c r="E535" s="17" t="s">
        <v>20</v>
      </c>
      <c r="F535" s="17" t="s">
        <v>1017</v>
      </c>
      <c r="G535" s="17">
        <v>15</v>
      </c>
      <c r="H535" s="17" t="s">
        <v>1018</v>
      </c>
      <c r="I535" s="17" t="s">
        <v>981</v>
      </c>
      <c r="J535" s="22">
        <v>172518.1726043946</v>
      </c>
      <c r="K535" s="22">
        <v>14376.514383699552</v>
      </c>
      <c r="L535" s="22">
        <v>11194.76087069961</v>
      </c>
      <c r="M535" s="18">
        <v>0</v>
      </c>
      <c r="N535" s="22">
        <v>119.49693843813893</v>
      </c>
      <c r="O535" s="23">
        <v>0</v>
      </c>
      <c r="P535" s="23">
        <v>3019.068020576906</v>
      </c>
      <c r="Q535" s="22">
        <v>55400.108403681625</v>
      </c>
      <c r="R535" s="22">
        <v>31174.033789614106</v>
      </c>
      <c r="S535" s="22">
        <v>1959.7497903854783</v>
      </c>
      <c r="T535" s="19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</row>
    <row r="536" spans="1:43" s="20" customFormat="1" ht="12" hidden="1">
      <c r="A536" s="21">
        <v>501444</v>
      </c>
      <c r="B536" s="21">
        <v>1444</v>
      </c>
      <c r="C536" s="21">
        <v>200020</v>
      </c>
      <c r="D536" s="17" t="s">
        <v>19</v>
      </c>
      <c r="E536" s="17" t="s">
        <v>20</v>
      </c>
      <c r="F536" s="17" t="s">
        <v>350</v>
      </c>
      <c r="G536" s="17">
        <v>15</v>
      </c>
      <c r="H536" s="17" t="s">
        <v>1019</v>
      </c>
      <c r="I536" s="17" t="s">
        <v>1020</v>
      </c>
      <c r="J536" s="22">
        <v>172518.1726043946</v>
      </c>
      <c r="K536" s="22">
        <v>14376.514383699552</v>
      </c>
      <c r="L536" s="22">
        <v>11194.76087069961</v>
      </c>
      <c r="M536" s="18">
        <v>0</v>
      </c>
      <c r="N536" s="22">
        <v>119.49693843813893</v>
      </c>
      <c r="O536" s="23">
        <v>0</v>
      </c>
      <c r="P536" s="23">
        <v>3019.068020576906</v>
      </c>
      <c r="Q536" s="22">
        <v>55400.108403681625</v>
      </c>
      <c r="R536" s="22">
        <v>31174.033789614106</v>
      </c>
      <c r="S536" s="22">
        <v>1959.7497903854783</v>
      </c>
      <c r="T536" s="19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</row>
    <row r="537" spans="1:43" s="20" customFormat="1" ht="12" hidden="1">
      <c r="A537" s="21">
        <v>501443</v>
      </c>
      <c r="B537" s="21">
        <v>1443</v>
      </c>
      <c r="C537" s="21">
        <v>200034</v>
      </c>
      <c r="D537" s="17" t="s">
        <v>19</v>
      </c>
      <c r="E537" s="17" t="s">
        <v>20</v>
      </c>
      <c r="F537" s="17" t="s">
        <v>588</v>
      </c>
      <c r="G537" s="17">
        <v>15</v>
      </c>
      <c r="H537" s="17" t="s">
        <v>1021</v>
      </c>
      <c r="I537" s="17" t="s">
        <v>981</v>
      </c>
      <c r="J537" s="22">
        <v>172518.1726043946</v>
      </c>
      <c r="K537" s="22">
        <v>14376.514383699552</v>
      </c>
      <c r="L537" s="22">
        <v>11194.76087069961</v>
      </c>
      <c r="M537" s="18">
        <v>0</v>
      </c>
      <c r="N537" s="22">
        <v>119.49693843813893</v>
      </c>
      <c r="O537" s="23">
        <v>0</v>
      </c>
      <c r="P537" s="23">
        <v>3019.068020576906</v>
      </c>
      <c r="Q537" s="22">
        <v>55400.108403681625</v>
      </c>
      <c r="R537" s="22">
        <v>31174.033789614106</v>
      </c>
      <c r="S537" s="22">
        <v>1959.7497903854783</v>
      </c>
      <c r="T537" s="19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</row>
    <row r="538" spans="1:43" s="20" customFormat="1" ht="12" hidden="1">
      <c r="A538" s="21">
        <v>501406</v>
      </c>
      <c r="B538" s="21">
        <v>1406</v>
      </c>
      <c r="C538" s="21">
        <v>200116</v>
      </c>
      <c r="D538" s="17" t="s">
        <v>19</v>
      </c>
      <c r="E538" s="17" t="s">
        <v>31</v>
      </c>
      <c r="F538" s="17" t="s">
        <v>1022</v>
      </c>
      <c r="G538" s="17">
        <v>15</v>
      </c>
      <c r="H538" s="17" t="s">
        <v>1023</v>
      </c>
      <c r="I538" s="17" t="s">
        <v>981</v>
      </c>
      <c r="J538" s="22">
        <v>172518.1726043946</v>
      </c>
      <c r="K538" s="22">
        <v>14376.514383699552</v>
      </c>
      <c r="L538" s="22">
        <v>11194.76087069961</v>
      </c>
      <c r="M538" s="18">
        <v>0</v>
      </c>
      <c r="N538" s="22">
        <v>119.49693843813893</v>
      </c>
      <c r="O538" s="23">
        <v>0</v>
      </c>
      <c r="P538" s="23">
        <v>3019.068020576906</v>
      </c>
      <c r="Q538" s="22">
        <v>55400.108403681625</v>
      </c>
      <c r="R538" s="22">
        <v>31174.033789614106</v>
      </c>
      <c r="S538" s="22">
        <v>1959.7497903854783</v>
      </c>
      <c r="T538" s="19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</row>
    <row r="539" spans="1:43" s="20" customFormat="1" ht="12" hidden="1">
      <c r="A539" s="21">
        <v>501406</v>
      </c>
      <c r="B539" s="21">
        <v>1406</v>
      </c>
      <c r="C539" s="21">
        <v>200128</v>
      </c>
      <c r="D539" s="17" t="s">
        <v>19</v>
      </c>
      <c r="E539" s="17" t="s">
        <v>20</v>
      </c>
      <c r="F539" s="17" t="s">
        <v>428</v>
      </c>
      <c r="G539" s="17">
        <v>15</v>
      </c>
      <c r="H539" s="17" t="s">
        <v>1024</v>
      </c>
      <c r="I539" s="17" t="s">
        <v>981</v>
      </c>
      <c r="J539" s="22">
        <v>172518.1726043946</v>
      </c>
      <c r="K539" s="22">
        <v>14376.514383699552</v>
      </c>
      <c r="L539" s="22">
        <v>11194.76087069961</v>
      </c>
      <c r="M539" s="18">
        <v>0</v>
      </c>
      <c r="N539" s="22">
        <v>119.49693843813893</v>
      </c>
      <c r="O539" s="23">
        <v>0</v>
      </c>
      <c r="P539" s="23">
        <v>3019.068020576906</v>
      </c>
      <c r="Q539" s="22">
        <v>55400.108403681625</v>
      </c>
      <c r="R539" s="22">
        <v>31174.033789614106</v>
      </c>
      <c r="S539" s="22">
        <v>1959.7497903854783</v>
      </c>
      <c r="T539" s="19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</row>
    <row r="540" spans="1:43" s="20" customFormat="1" ht="12" hidden="1">
      <c r="A540" s="21">
        <v>501406</v>
      </c>
      <c r="B540" s="21">
        <v>1406</v>
      </c>
      <c r="C540" s="21">
        <v>200130</v>
      </c>
      <c r="D540" s="17" t="s">
        <v>19</v>
      </c>
      <c r="E540" s="17" t="s">
        <v>20</v>
      </c>
      <c r="F540" s="17" t="s">
        <v>1025</v>
      </c>
      <c r="G540" s="17">
        <v>15</v>
      </c>
      <c r="H540" s="17" t="s">
        <v>1026</v>
      </c>
      <c r="I540" s="17" t="s">
        <v>981</v>
      </c>
      <c r="J540" s="22">
        <v>172518.1726043946</v>
      </c>
      <c r="K540" s="22">
        <v>14376.514383699552</v>
      </c>
      <c r="L540" s="22">
        <v>11194.76087069961</v>
      </c>
      <c r="M540" s="18">
        <v>0</v>
      </c>
      <c r="N540" s="22">
        <v>119.49693843813893</v>
      </c>
      <c r="O540" s="23">
        <v>0</v>
      </c>
      <c r="P540" s="23">
        <v>3019.068020576906</v>
      </c>
      <c r="Q540" s="22">
        <v>55400.108403681625</v>
      </c>
      <c r="R540" s="22">
        <v>31174.033789614106</v>
      </c>
      <c r="S540" s="22">
        <v>1959.7497903854783</v>
      </c>
      <c r="T540" s="19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</row>
    <row r="541" spans="1:43" s="20" customFormat="1" ht="12" hidden="1">
      <c r="A541" s="21">
        <v>501506</v>
      </c>
      <c r="B541" s="21">
        <v>1506</v>
      </c>
      <c r="C541" s="21">
        <v>200131</v>
      </c>
      <c r="D541" s="17" t="s">
        <v>19</v>
      </c>
      <c r="E541" s="17" t="s">
        <v>20</v>
      </c>
      <c r="F541" s="17" t="s">
        <v>1027</v>
      </c>
      <c r="G541" s="17">
        <v>15</v>
      </c>
      <c r="H541" s="17" t="s">
        <v>1028</v>
      </c>
      <c r="I541" s="17" t="s">
        <v>981</v>
      </c>
      <c r="J541" s="22">
        <v>172518.1726043946</v>
      </c>
      <c r="K541" s="22">
        <v>14376.514383699552</v>
      </c>
      <c r="L541" s="22">
        <v>11194.76087069961</v>
      </c>
      <c r="M541" s="18">
        <v>0</v>
      </c>
      <c r="N541" s="22">
        <v>119.49693843813893</v>
      </c>
      <c r="O541" s="23">
        <v>0</v>
      </c>
      <c r="P541" s="23">
        <v>3019.068020576906</v>
      </c>
      <c r="Q541" s="22">
        <v>55400.108403681625</v>
      </c>
      <c r="R541" s="22">
        <v>31174.033789614106</v>
      </c>
      <c r="S541" s="22">
        <v>1959.7497903854783</v>
      </c>
      <c r="T541" s="19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</row>
    <row r="542" spans="1:43" s="20" customFormat="1" ht="12" hidden="1">
      <c r="A542" s="21">
        <v>501406</v>
      </c>
      <c r="B542" s="21">
        <v>1406</v>
      </c>
      <c r="C542" s="21">
        <v>200134</v>
      </c>
      <c r="D542" s="17" t="s">
        <v>19</v>
      </c>
      <c r="E542" s="17" t="s">
        <v>20</v>
      </c>
      <c r="F542" s="17" t="s">
        <v>1029</v>
      </c>
      <c r="G542" s="17">
        <v>15</v>
      </c>
      <c r="H542" s="17" t="s">
        <v>1030</v>
      </c>
      <c r="I542" s="17" t="s">
        <v>981</v>
      </c>
      <c r="J542" s="22">
        <v>172518.1726043946</v>
      </c>
      <c r="K542" s="22">
        <v>14376.514383699552</v>
      </c>
      <c r="L542" s="22">
        <v>11194.76087069961</v>
      </c>
      <c r="M542" s="18">
        <v>0</v>
      </c>
      <c r="N542" s="22">
        <v>119.49693843813893</v>
      </c>
      <c r="O542" s="23">
        <v>0</v>
      </c>
      <c r="P542" s="23">
        <v>3019.068020576906</v>
      </c>
      <c r="Q542" s="22">
        <v>55400.108403681625</v>
      </c>
      <c r="R542" s="22">
        <v>31174.033789614106</v>
      </c>
      <c r="S542" s="22">
        <v>1959.7497903854783</v>
      </c>
      <c r="T542" s="19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</row>
    <row r="543" spans="1:43" s="20" customFormat="1" ht="12" hidden="1">
      <c r="A543" s="21">
        <v>501506</v>
      </c>
      <c r="B543" s="21">
        <v>1506</v>
      </c>
      <c r="C543" s="21">
        <v>200148</v>
      </c>
      <c r="D543" s="17" t="s">
        <v>19</v>
      </c>
      <c r="E543" s="17" t="s">
        <v>31</v>
      </c>
      <c r="F543" s="17" t="s">
        <v>448</v>
      </c>
      <c r="G543" s="17">
        <v>15</v>
      </c>
      <c r="H543" s="17" t="s">
        <v>1031</v>
      </c>
      <c r="I543" s="17" t="s">
        <v>981</v>
      </c>
      <c r="J543" s="22">
        <v>172518.1726043946</v>
      </c>
      <c r="K543" s="22">
        <v>14376.514383699552</v>
      </c>
      <c r="L543" s="22">
        <v>11194.76087069961</v>
      </c>
      <c r="M543" s="18">
        <v>0</v>
      </c>
      <c r="N543" s="22">
        <v>119.49693843813893</v>
      </c>
      <c r="O543" s="23">
        <v>0</v>
      </c>
      <c r="P543" s="23">
        <v>3019.068020576906</v>
      </c>
      <c r="Q543" s="22">
        <v>55400.108403681625</v>
      </c>
      <c r="R543" s="22">
        <v>31174.033789614106</v>
      </c>
      <c r="S543" s="22">
        <v>1959.7497903854783</v>
      </c>
      <c r="T543" s="19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</row>
    <row r="544" spans="1:43" s="20" customFormat="1" ht="12" hidden="1">
      <c r="A544" s="21">
        <v>501506</v>
      </c>
      <c r="B544" s="21">
        <v>1506</v>
      </c>
      <c r="C544" s="21">
        <v>200149</v>
      </c>
      <c r="D544" s="17" t="s">
        <v>19</v>
      </c>
      <c r="E544" s="17" t="s">
        <v>31</v>
      </c>
      <c r="F544" s="17" t="s">
        <v>1032</v>
      </c>
      <c r="G544" s="17">
        <v>15</v>
      </c>
      <c r="H544" s="17" t="s">
        <v>1033</v>
      </c>
      <c r="I544" s="17" t="s">
        <v>981</v>
      </c>
      <c r="J544" s="22">
        <v>172518.1726043946</v>
      </c>
      <c r="K544" s="22">
        <v>14376.514383699552</v>
      </c>
      <c r="L544" s="22">
        <v>11194.76087069961</v>
      </c>
      <c r="M544" s="18">
        <v>0</v>
      </c>
      <c r="N544" s="22">
        <v>119.49693843813893</v>
      </c>
      <c r="O544" s="23">
        <v>0</v>
      </c>
      <c r="P544" s="23">
        <v>3019.068020576906</v>
      </c>
      <c r="Q544" s="22">
        <v>55400.108403681625</v>
      </c>
      <c r="R544" s="22">
        <v>31174.033789614106</v>
      </c>
      <c r="S544" s="22">
        <v>1959.7497903854783</v>
      </c>
      <c r="T544" s="19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</row>
    <row r="545" spans="1:43" s="20" customFormat="1" ht="12" hidden="1">
      <c r="A545" s="21">
        <v>501506</v>
      </c>
      <c r="B545" s="21">
        <v>1506</v>
      </c>
      <c r="C545" s="21">
        <v>200151</v>
      </c>
      <c r="D545" s="17" t="s">
        <v>19</v>
      </c>
      <c r="E545" s="17" t="s">
        <v>20</v>
      </c>
      <c r="F545" s="17" t="s">
        <v>588</v>
      </c>
      <c r="G545" s="17">
        <v>15</v>
      </c>
      <c r="H545" s="17" t="s">
        <v>1034</v>
      </c>
      <c r="I545" s="17" t="s">
        <v>981</v>
      </c>
      <c r="J545" s="22">
        <v>172518.1726043946</v>
      </c>
      <c r="K545" s="22">
        <v>14376.514383699552</v>
      </c>
      <c r="L545" s="22">
        <v>11194.76087069961</v>
      </c>
      <c r="M545" s="18">
        <v>0</v>
      </c>
      <c r="N545" s="22">
        <v>119.49693843813893</v>
      </c>
      <c r="O545" s="23">
        <v>0</v>
      </c>
      <c r="P545" s="23">
        <v>3019.068020576906</v>
      </c>
      <c r="Q545" s="22">
        <v>55400.108403681625</v>
      </c>
      <c r="R545" s="22">
        <v>31174.033789614106</v>
      </c>
      <c r="S545" s="22">
        <v>1959.7497903854783</v>
      </c>
      <c r="T545" s="19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</row>
    <row r="546" spans="1:43" s="20" customFormat="1" ht="12" hidden="1">
      <c r="A546" s="21">
        <v>501506</v>
      </c>
      <c r="B546" s="21">
        <v>1506</v>
      </c>
      <c r="C546" s="21">
        <v>200152</v>
      </c>
      <c r="D546" s="17" t="s">
        <v>19</v>
      </c>
      <c r="E546" s="17" t="s">
        <v>20</v>
      </c>
      <c r="F546" s="17" t="s">
        <v>150</v>
      </c>
      <c r="G546" s="17">
        <v>15</v>
      </c>
      <c r="H546" s="17" t="s">
        <v>1035</v>
      </c>
      <c r="I546" s="17" t="s">
        <v>981</v>
      </c>
      <c r="J546" s="22">
        <v>172518.1726043946</v>
      </c>
      <c r="K546" s="22">
        <v>14376.514383699552</v>
      </c>
      <c r="L546" s="22">
        <v>11194.76087069961</v>
      </c>
      <c r="M546" s="18">
        <v>0</v>
      </c>
      <c r="N546" s="22">
        <v>119.49693843813893</v>
      </c>
      <c r="O546" s="23">
        <v>0</v>
      </c>
      <c r="P546" s="23">
        <v>3019.068020576906</v>
      </c>
      <c r="Q546" s="22">
        <v>55400.108403681625</v>
      </c>
      <c r="R546" s="22">
        <v>31174.033789614106</v>
      </c>
      <c r="S546" s="22">
        <v>1959.7497903854783</v>
      </c>
      <c r="T546" s="19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</row>
    <row r="547" spans="1:43" s="20" customFormat="1" ht="12" hidden="1">
      <c r="A547" s="21">
        <v>501445</v>
      </c>
      <c r="B547" s="21">
        <v>1445</v>
      </c>
      <c r="C547" s="21">
        <v>200153</v>
      </c>
      <c r="D547" s="17" t="s">
        <v>19</v>
      </c>
      <c r="E547" s="17" t="s">
        <v>31</v>
      </c>
      <c r="F547" s="17" t="s">
        <v>1036</v>
      </c>
      <c r="G547" s="17">
        <v>15</v>
      </c>
      <c r="H547" s="17" t="s">
        <v>1037</v>
      </c>
      <c r="I547" s="17" t="s">
        <v>981</v>
      </c>
      <c r="J547" s="22">
        <v>172518.1726043946</v>
      </c>
      <c r="K547" s="22">
        <v>14376.514383699552</v>
      </c>
      <c r="L547" s="22">
        <v>11194.76087069961</v>
      </c>
      <c r="M547" s="18">
        <v>0</v>
      </c>
      <c r="N547" s="22">
        <v>119.49693843813893</v>
      </c>
      <c r="O547" s="23">
        <v>0</v>
      </c>
      <c r="P547" s="23">
        <v>3019.068020576906</v>
      </c>
      <c r="Q547" s="22">
        <v>55400.108403681625</v>
      </c>
      <c r="R547" s="22">
        <v>31174.033789614106</v>
      </c>
      <c r="S547" s="22">
        <v>1959.7497903854783</v>
      </c>
      <c r="T547" s="19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</row>
    <row r="548" spans="1:43" s="20" customFormat="1" ht="12" hidden="1">
      <c r="A548" s="21">
        <v>501506</v>
      </c>
      <c r="B548" s="21">
        <v>1506</v>
      </c>
      <c r="C548" s="21">
        <v>200154</v>
      </c>
      <c r="D548" s="17" t="s">
        <v>19</v>
      </c>
      <c r="E548" s="17" t="s">
        <v>20</v>
      </c>
      <c r="F548" s="17" t="s">
        <v>1038</v>
      </c>
      <c r="G548" s="17">
        <v>15</v>
      </c>
      <c r="H548" s="17" t="s">
        <v>685</v>
      </c>
      <c r="I548" s="17" t="s">
        <v>981</v>
      </c>
      <c r="J548" s="22">
        <v>172518.1726043946</v>
      </c>
      <c r="K548" s="22">
        <v>14376.514383699552</v>
      </c>
      <c r="L548" s="22">
        <v>11194.76087069961</v>
      </c>
      <c r="M548" s="18">
        <v>0</v>
      </c>
      <c r="N548" s="22">
        <v>119.49693843813893</v>
      </c>
      <c r="O548" s="23">
        <v>0</v>
      </c>
      <c r="P548" s="23">
        <v>3019.068020576906</v>
      </c>
      <c r="Q548" s="22">
        <v>55400.108403681625</v>
      </c>
      <c r="R548" s="22">
        <v>31174.033789614106</v>
      </c>
      <c r="S548" s="22">
        <v>1959.7497903854783</v>
      </c>
      <c r="T548" s="19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</row>
    <row r="549" spans="1:43" s="20" customFormat="1" ht="12" hidden="1">
      <c r="A549" s="21">
        <v>501406</v>
      </c>
      <c r="B549" s="21">
        <v>1406</v>
      </c>
      <c r="C549" s="21">
        <v>200159</v>
      </c>
      <c r="D549" s="17" t="s">
        <v>19</v>
      </c>
      <c r="E549" s="17" t="s">
        <v>31</v>
      </c>
      <c r="F549" s="17" t="s">
        <v>1039</v>
      </c>
      <c r="G549" s="17">
        <v>15</v>
      </c>
      <c r="H549" s="17" t="s">
        <v>1040</v>
      </c>
      <c r="I549" s="17" t="s">
        <v>981</v>
      </c>
      <c r="J549" s="22">
        <v>172518.1726043946</v>
      </c>
      <c r="K549" s="22">
        <v>14376.514383699552</v>
      </c>
      <c r="L549" s="22">
        <v>11194.76087069961</v>
      </c>
      <c r="M549" s="18">
        <v>0</v>
      </c>
      <c r="N549" s="22">
        <v>119.49693843813893</v>
      </c>
      <c r="O549" s="23">
        <v>0</v>
      </c>
      <c r="P549" s="23">
        <v>3019.068020576906</v>
      </c>
      <c r="Q549" s="22">
        <v>55400.108403681625</v>
      </c>
      <c r="R549" s="22">
        <v>31174.033789614106</v>
      </c>
      <c r="S549" s="22">
        <v>1959.7497903854783</v>
      </c>
      <c r="T549" s="19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</row>
    <row r="550" spans="1:43" s="20" customFormat="1" ht="12" hidden="1">
      <c r="A550" s="21">
        <v>501406</v>
      </c>
      <c r="B550" s="21">
        <v>1406</v>
      </c>
      <c r="C550" s="21">
        <v>200174</v>
      </c>
      <c r="D550" s="17" t="s">
        <v>19</v>
      </c>
      <c r="E550" s="17" t="s">
        <v>31</v>
      </c>
      <c r="F550" s="17" t="s">
        <v>104</v>
      </c>
      <c r="G550" s="17">
        <v>15</v>
      </c>
      <c r="H550" s="17" t="s">
        <v>1041</v>
      </c>
      <c r="I550" s="17" t="s">
        <v>981</v>
      </c>
      <c r="J550" s="22">
        <v>172518.1726043946</v>
      </c>
      <c r="K550" s="22">
        <v>14376.514383699552</v>
      </c>
      <c r="L550" s="22">
        <v>11194.76087069961</v>
      </c>
      <c r="M550" s="18">
        <v>0</v>
      </c>
      <c r="N550" s="22">
        <v>119.49693843813893</v>
      </c>
      <c r="O550" s="23">
        <v>0</v>
      </c>
      <c r="P550" s="23">
        <v>3019.068020576906</v>
      </c>
      <c r="Q550" s="22">
        <v>55400.108403681625</v>
      </c>
      <c r="R550" s="22">
        <v>31174.033789614106</v>
      </c>
      <c r="S550" s="22">
        <v>1959.7497903854783</v>
      </c>
      <c r="T550" s="19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</row>
    <row r="551" spans="1:43" s="20" customFormat="1" ht="12" hidden="1">
      <c r="A551" s="21">
        <v>501506</v>
      </c>
      <c r="B551" s="21">
        <v>1506</v>
      </c>
      <c r="C551" s="21">
        <v>200406</v>
      </c>
      <c r="D551" s="17" t="s">
        <v>19</v>
      </c>
      <c r="E551" s="17" t="s">
        <v>20</v>
      </c>
      <c r="F551" s="17" t="s">
        <v>599</v>
      </c>
      <c r="G551" s="17">
        <v>15</v>
      </c>
      <c r="H551" s="17" t="s">
        <v>1042</v>
      </c>
      <c r="I551" s="17" t="s">
        <v>1043</v>
      </c>
      <c r="J551" s="22">
        <v>172518.1726043946</v>
      </c>
      <c r="K551" s="22">
        <v>14376.514383699552</v>
      </c>
      <c r="L551" s="22">
        <v>11194.76087069961</v>
      </c>
      <c r="M551" s="18">
        <v>0</v>
      </c>
      <c r="N551" s="22">
        <v>119.49693843813893</v>
      </c>
      <c r="O551" s="23">
        <v>0</v>
      </c>
      <c r="P551" s="23">
        <v>3019.068020576906</v>
      </c>
      <c r="Q551" s="22">
        <v>55400.108403681625</v>
      </c>
      <c r="R551" s="22">
        <v>31174.033789614106</v>
      </c>
      <c r="S551" s="22">
        <v>1959.7497903854783</v>
      </c>
      <c r="T551" s="19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</row>
    <row r="552" spans="1:43" s="20" customFormat="1" ht="12" hidden="1">
      <c r="A552" s="28">
        <v>501443</v>
      </c>
      <c r="B552" s="21">
        <v>1443</v>
      </c>
      <c r="C552" s="21">
        <v>200300</v>
      </c>
      <c r="D552" s="17" t="s">
        <v>19</v>
      </c>
      <c r="E552" s="17" t="s">
        <v>20</v>
      </c>
      <c r="F552" s="17" t="s">
        <v>571</v>
      </c>
      <c r="G552" s="17">
        <v>13</v>
      </c>
      <c r="H552" s="17" t="s">
        <v>1044</v>
      </c>
      <c r="I552" s="17" t="s">
        <v>1045</v>
      </c>
      <c r="J552" s="22">
        <v>169043.9097646191</v>
      </c>
      <c r="K552" s="22">
        <v>14086.992480384924</v>
      </c>
      <c r="L552" s="22">
        <v>11194.76087069961</v>
      </c>
      <c r="M552" s="18">
        <v>0</v>
      </c>
      <c r="N552" s="22">
        <v>119.49693843813893</v>
      </c>
      <c r="O552" s="23">
        <v>0</v>
      </c>
      <c r="P552" s="23">
        <v>2958.268420880834</v>
      </c>
      <c r="Q552" s="22">
        <v>55400.108403681625</v>
      </c>
      <c r="R552" s="22">
        <v>30546.23449446667</v>
      </c>
      <c r="S552" s="22">
        <v>1959.7497903854783</v>
      </c>
      <c r="T552" s="19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</row>
    <row r="553" spans="1:43" s="20" customFormat="1" ht="12" hidden="1">
      <c r="A553" s="28">
        <v>501445</v>
      </c>
      <c r="B553" s="21">
        <v>1445</v>
      </c>
      <c r="C553" s="21">
        <v>200440</v>
      </c>
      <c r="D553" s="17" t="s">
        <v>19</v>
      </c>
      <c r="E553" s="17" t="s">
        <v>20</v>
      </c>
      <c r="F553" s="17" t="s">
        <v>253</v>
      </c>
      <c r="G553" s="17">
        <v>13</v>
      </c>
      <c r="H553" s="17" t="s">
        <v>1046</v>
      </c>
      <c r="I553" s="17" t="s">
        <v>1045</v>
      </c>
      <c r="J553" s="22">
        <v>169043.9097646191</v>
      </c>
      <c r="K553" s="22">
        <v>14086.992480384924</v>
      </c>
      <c r="L553" s="22">
        <v>11194.76087069961</v>
      </c>
      <c r="M553" s="18">
        <v>0</v>
      </c>
      <c r="N553" s="22">
        <v>119.49693843813893</v>
      </c>
      <c r="O553" s="23">
        <v>0</v>
      </c>
      <c r="P553" s="23">
        <v>2958.268420880834</v>
      </c>
      <c r="Q553" s="22">
        <v>55400.108403681625</v>
      </c>
      <c r="R553" s="22">
        <v>30546.23449446667</v>
      </c>
      <c r="S553" s="22">
        <v>1959.7497903854783</v>
      </c>
      <c r="T553" s="19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</row>
    <row r="554" spans="1:43" s="20" customFormat="1" ht="12" hidden="1">
      <c r="A554" s="21">
        <v>501505</v>
      </c>
      <c r="B554" s="21">
        <v>1505</v>
      </c>
      <c r="C554" s="21">
        <v>8277</v>
      </c>
      <c r="D554" s="17" t="s">
        <v>19</v>
      </c>
      <c r="E554" s="17" t="s">
        <v>20</v>
      </c>
      <c r="F554" s="17" t="s">
        <v>1047</v>
      </c>
      <c r="G554" s="17">
        <v>15</v>
      </c>
      <c r="H554" s="17" t="s">
        <v>1048</v>
      </c>
      <c r="I554" s="17" t="s">
        <v>1049</v>
      </c>
      <c r="J554" s="22">
        <v>165503.2597368224</v>
      </c>
      <c r="K554" s="22">
        <v>13791.938311401866</v>
      </c>
      <c r="L554" s="22">
        <v>11194.76087069961</v>
      </c>
      <c r="M554" s="18">
        <v>0</v>
      </c>
      <c r="N554" s="22">
        <v>119.49693843813893</v>
      </c>
      <c r="O554" s="23">
        <v>0</v>
      </c>
      <c r="P554" s="23">
        <v>2896.307045394392</v>
      </c>
      <c r="Q554" s="22">
        <v>55400.108403681625</v>
      </c>
      <c r="R554" s="22">
        <v>29906.439034443803</v>
      </c>
      <c r="S554" s="22">
        <v>1959.7497903854783</v>
      </c>
      <c r="T554" s="4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</row>
    <row r="555" spans="1:43" s="20" customFormat="1" ht="12" hidden="1">
      <c r="A555" s="21">
        <v>501443</v>
      </c>
      <c r="B555" s="21">
        <v>1443</v>
      </c>
      <c r="C555" s="21">
        <v>83616</v>
      </c>
      <c r="D555" s="17" t="s">
        <v>19</v>
      </c>
      <c r="E555" s="17" t="s">
        <v>20</v>
      </c>
      <c r="F555" s="17" t="s">
        <v>577</v>
      </c>
      <c r="G555" s="17">
        <v>15</v>
      </c>
      <c r="H555" s="17" t="s">
        <v>1050</v>
      </c>
      <c r="I555" s="17" t="s">
        <v>1049</v>
      </c>
      <c r="J555" s="22">
        <v>165503.2597368224</v>
      </c>
      <c r="K555" s="22">
        <v>13791.938311401866</v>
      </c>
      <c r="L555" s="22">
        <v>11194.76087069961</v>
      </c>
      <c r="M555" s="18">
        <v>0</v>
      </c>
      <c r="N555" s="22">
        <v>119.49693843813893</v>
      </c>
      <c r="O555" s="23">
        <v>0</v>
      </c>
      <c r="P555" s="23">
        <v>2896.307045394392</v>
      </c>
      <c r="Q555" s="22">
        <v>55400.108403681625</v>
      </c>
      <c r="R555" s="22">
        <v>29906.439034443803</v>
      </c>
      <c r="S555" s="22">
        <v>1959.7497903854783</v>
      </c>
      <c r="T555" s="19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</row>
    <row r="556" spans="1:43" s="20" customFormat="1" ht="12" hidden="1">
      <c r="A556" s="21">
        <v>501443</v>
      </c>
      <c r="B556" s="21">
        <v>1443</v>
      </c>
      <c r="C556" s="21">
        <v>83713</v>
      </c>
      <c r="D556" s="17" t="s">
        <v>19</v>
      </c>
      <c r="E556" s="17" t="s">
        <v>31</v>
      </c>
      <c r="F556" s="17" t="s">
        <v>1051</v>
      </c>
      <c r="G556" s="17">
        <v>15</v>
      </c>
      <c r="H556" s="17" t="s">
        <v>1052</v>
      </c>
      <c r="I556" s="17" t="s">
        <v>1049</v>
      </c>
      <c r="J556" s="22">
        <v>165503.2597368224</v>
      </c>
      <c r="K556" s="22">
        <v>13791.938311401866</v>
      </c>
      <c r="L556" s="22">
        <v>11194.76087069961</v>
      </c>
      <c r="M556" s="18">
        <v>0</v>
      </c>
      <c r="N556" s="22">
        <v>119.49693843813893</v>
      </c>
      <c r="O556" s="23">
        <v>0</v>
      </c>
      <c r="P556" s="23">
        <v>2896.307045394392</v>
      </c>
      <c r="Q556" s="22">
        <v>55400.108403681625</v>
      </c>
      <c r="R556" s="22">
        <v>29906.439034443803</v>
      </c>
      <c r="S556" s="22">
        <v>1959.7497903854783</v>
      </c>
      <c r="T556" s="19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</row>
    <row r="557" spans="1:43" s="20" customFormat="1" ht="12" hidden="1">
      <c r="A557" s="21">
        <v>501444</v>
      </c>
      <c r="B557" s="21">
        <v>1444</v>
      </c>
      <c r="C557" s="21">
        <v>85591</v>
      </c>
      <c r="D557" s="17" t="s">
        <v>19</v>
      </c>
      <c r="E557" s="17" t="s">
        <v>31</v>
      </c>
      <c r="F557" s="17" t="s">
        <v>614</v>
      </c>
      <c r="G557" s="17">
        <v>15</v>
      </c>
      <c r="H557" s="17" t="s">
        <v>1053</v>
      </c>
      <c r="I557" s="17" t="s">
        <v>1049</v>
      </c>
      <c r="J557" s="22">
        <v>165503.2597368224</v>
      </c>
      <c r="K557" s="22">
        <v>13791.938311401866</v>
      </c>
      <c r="L557" s="22">
        <v>11194.76087069961</v>
      </c>
      <c r="M557" s="18">
        <v>0</v>
      </c>
      <c r="N557" s="22">
        <v>119.49693843813893</v>
      </c>
      <c r="O557" s="23">
        <v>0</v>
      </c>
      <c r="P557" s="23">
        <v>2896.307045394392</v>
      </c>
      <c r="Q557" s="22">
        <v>55400.108403681625</v>
      </c>
      <c r="R557" s="22">
        <v>29906.439034443803</v>
      </c>
      <c r="S557" s="22">
        <v>1959.7497903854783</v>
      </c>
      <c r="T557" s="19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</row>
    <row r="558" spans="1:43" s="20" customFormat="1" ht="12" hidden="1">
      <c r="A558" s="21">
        <v>501406</v>
      </c>
      <c r="B558" s="21">
        <v>1406</v>
      </c>
      <c r="C558" s="21">
        <v>85821</v>
      </c>
      <c r="D558" s="17" t="s">
        <v>19</v>
      </c>
      <c r="E558" s="17" t="s">
        <v>31</v>
      </c>
      <c r="F558" s="17" t="s">
        <v>1054</v>
      </c>
      <c r="G558" s="17">
        <v>15</v>
      </c>
      <c r="H558" s="17" t="s">
        <v>1055</v>
      </c>
      <c r="I558" s="17" t="s">
        <v>1049</v>
      </c>
      <c r="J558" s="22">
        <v>165503.2597368224</v>
      </c>
      <c r="K558" s="22">
        <v>13791.938311401866</v>
      </c>
      <c r="L558" s="22">
        <v>11194.76087069961</v>
      </c>
      <c r="M558" s="18">
        <v>0</v>
      </c>
      <c r="N558" s="22">
        <v>119.49693843813893</v>
      </c>
      <c r="O558" s="23">
        <v>0</v>
      </c>
      <c r="P558" s="23">
        <v>2896.307045394392</v>
      </c>
      <c r="Q558" s="22">
        <v>55400.108403681625</v>
      </c>
      <c r="R558" s="22">
        <v>29906.439034443803</v>
      </c>
      <c r="S558" s="22">
        <v>1959.7497903854783</v>
      </c>
      <c r="T558" s="19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</row>
    <row r="559" spans="1:43" s="20" customFormat="1" ht="12" hidden="1">
      <c r="A559" s="21">
        <v>501443</v>
      </c>
      <c r="B559" s="21">
        <v>1443</v>
      </c>
      <c r="C559" s="21">
        <v>200031</v>
      </c>
      <c r="D559" s="17" t="s">
        <v>19</v>
      </c>
      <c r="E559" s="17" t="s">
        <v>20</v>
      </c>
      <c r="F559" s="17" t="s">
        <v>109</v>
      </c>
      <c r="G559" s="17">
        <v>15</v>
      </c>
      <c r="H559" s="17" t="s">
        <v>1056</v>
      </c>
      <c r="I559" s="17" t="s">
        <v>981</v>
      </c>
      <c r="J559" s="22">
        <v>165503.2597368224</v>
      </c>
      <c r="K559" s="22">
        <v>13791.938311401866</v>
      </c>
      <c r="L559" s="22">
        <v>11194.76087069961</v>
      </c>
      <c r="M559" s="18">
        <v>0</v>
      </c>
      <c r="N559" s="22">
        <v>119.49693843813893</v>
      </c>
      <c r="O559" s="23">
        <v>0</v>
      </c>
      <c r="P559" s="23">
        <v>2896.307045394392</v>
      </c>
      <c r="Q559" s="22">
        <v>55400.108403681625</v>
      </c>
      <c r="R559" s="22">
        <v>29906.439034443803</v>
      </c>
      <c r="S559" s="22">
        <v>1959.7497903854783</v>
      </c>
      <c r="T559" s="19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</row>
    <row r="560" spans="1:43" s="20" customFormat="1" ht="12" hidden="1">
      <c r="A560" s="21">
        <v>501443</v>
      </c>
      <c r="B560" s="21">
        <v>1443</v>
      </c>
      <c r="C560" s="21">
        <v>54784</v>
      </c>
      <c r="D560" s="17" t="s">
        <v>19</v>
      </c>
      <c r="E560" s="17" t="s">
        <v>20</v>
      </c>
      <c r="F560" s="17" t="s">
        <v>352</v>
      </c>
      <c r="G560" s="17">
        <v>15</v>
      </c>
      <c r="H560" s="17" t="s">
        <v>1057</v>
      </c>
      <c r="I560" s="17" t="s">
        <v>1049</v>
      </c>
      <c r="J560" s="22">
        <v>165503.2597368224</v>
      </c>
      <c r="K560" s="22">
        <v>13791.938311401866</v>
      </c>
      <c r="L560" s="22">
        <v>11194.76087069961</v>
      </c>
      <c r="M560" s="18">
        <v>0</v>
      </c>
      <c r="N560" s="22">
        <v>119.49693843813893</v>
      </c>
      <c r="O560" s="23">
        <v>0</v>
      </c>
      <c r="P560" s="23">
        <v>2896.307045394392</v>
      </c>
      <c r="Q560" s="22">
        <v>55400.108403681625</v>
      </c>
      <c r="R560" s="22">
        <v>29906.439034443803</v>
      </c>
      <c r="S560" s="22">
        <v>1959.7497903854783</v>
      </c>
      <c r="T560" s="19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</row>
    <row r="561" spans="1:43" s="20" customFormat="1" ht="12" hidden="1">
      <c r="A561" s="21">
        <v>501443</v>
      </c>
      <c r="B561" s="21">
        <v>1443</v>
      </c>
      <c r="C561" s="21">
        <v>41276</v>
      </c>
      <c r="D561" s="17" t="s">
        <v>19</v>
      </c>
      <c r="E561" s="17" t="s">
        <v>20</v>
      </c>
      <c r="F561" s="17" t="s">
        <v>1058</v>
      </c>
      <c r="G561" s="17">
        <v>16</v>
      </c>
      <c r="H561" s="17" t="s">
        <v>1059</v>
      </c>
      <c r="I561" s="17" t="s">
        <v>1049</v>
      </c>
      <c r="J561" s="22">
        <v>165149.1947340427</v>
      </c>
      <c r="K561" s="22">
        <v>13762.43289450356</v>
      </c>
      <c r="L561" s="22">
        <v>11194.76087069961</v>
      </c>
      <c r="M561" s="18">
        <v>0</v>
      </c>
      <c r="N561" s="22">
        <v>119.49693843813893</v>
      </c>
      <c r="O561" s="23">
        <v>0</v>
      </c>
      <c r="P561" s="23">
        <v>2890.110907845748</v>
      </c>
      <c r="Q561" s="22">
        <v>55400.108403681625</v>
      </c>
      <c r="R561" s="22">
        <v>29842.45948844152</v>
      </c>
      <c r="S561" s="22">
        <v>1959.7497903854783</v>
      </c>
      <c r="T561" s="19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</row>
    <row r="562" spans="1:43" s="20" customFormat="1" ht="12" hidden="1">
      <c r="A562" s="21">
        <v>501443</v>
      </c>
      <c r="B562" s="21">
        <v>1443</v>
      </c>
      <c r="C562" s="21">
        <v>44370</v>
      </c>
      <c r="D562" s="17" t="s">
        <v>19</v>
      </c>
      <c r="E562" s="17" t="s">
        <v>20</v>
      </c>
      <c r="F562" s="17" t="s">
        <v>797</v>
      </c>
      <c r="G562" s="17">
        <v>16</v>
      </c>
      <c r="H562" s="17" t="s">
        <v>1060</v>
      </c>
      <c r="I562" s="17" t="s">
        <v>1049</v>
      </c>
      <c r="J562" s="22">
        <v>165149.1947340427</v>
      </c>
      <c r="K562" s="22">
        <v>13762.43289450356</v>
      </c>
      <c r="L562" s="22">
        <v>11194.76087069961</v>
      </c>
      <c r="M562" s="18">
        <v>0</v>
      </c>
      <c r="N562" s="22">
        <v>119.49693843813893</v>
      </c>
      <c r="O562" s="23">
        <v>0</v>
      </c>
      <c r="P562" s="23">
        <v>2890.110907845748</v>
      </c>
      <c r="Q562" s="22">
        <v>55400.108403681625</v>
      </c>
      <c r="R562" s="22">
        <v>29842.45948844152</v>
      </c>
      <c r="S562" s="22">
        <v>1959.7497903854783</v>
      </c>
      <c r="T562" s="19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</row>
    <row r="563" spans="1:43" s="20" customFormat="1" ht="12" hidden="1">
      <c r="A563" s="21">
        <v>501443</v>
      </c>
      <c r="B563" s="21">
        <v>1443</v>
      </c>
      <c r="C563" s="21">
        <v>47623</v>
      </c>
      <c r="D563" s="17" t="s">
        <v>19</v>
      </c>
      <c r="E563" s="17" t="s">
        <v>20</v>
      </c>
      <c r="F563" s="17" t="s">
        <v>402</v>
      </c>
      <c r="G563" s="17">
        <v>16</v>
      </c>
      <c r="H563" s="17" t="s">
        <v>1061</v>
      </c>
      <c r="I563" s="17" t="s">
        <v>1049</v>
      </c>
      <c r="J563" s="22">
        <v>165149.1947340427</v>
      </c>
      <c r="K563" s="22">
        <v>13762.43289450356</v>
      </c>
      <c r="L563" s="22">
        <v>11194.76087069961</v>
      </c>
      <c r="M563" s="18">
        <v>0</v>
      </c>
      <c r="N563" s="22">
        <v>119.49693843813893</v>
      </c>
      <c r="O563" s="23">
        <v>0</v>
      </c>
      <c r="P563" s="23">
        <v>2890.110907845748</v>
      </c>
      <c r="Q563" s="22">
        <v>55400.108403681625</v>
      </c>
      <c r="R563" s="22">
        <v>29842.45948844152</v>
      </c>
      <c r="S563" s="22">
        <v>1959.7497903854783</v>
      </c>
      <c r="T563" s="19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</row>
    <row r="564" spans="1:43" s="20" customFormat="1" ht="12" hidden="1">
      <c r="A564" s="21">
        <v>501443</v>
      </c>
      <c r="B564" s="21">
        <v>1443</v>
      </c>
      <c r="C564" s="21">
        <v>58450</v>
      </c>
      <c r="D564" s="17" t="s">
        <v>19</v>
      </c>
      <c r="E564" s="17" t="s">
        <v>20</v>
      </c>
      <c r="F564" s="17" t="s">
        <v>614</v>
      </c>
      <c r="G564" s="17">
        <v>16</v>
      </c>
      <c r="H564" s="17" t="s">
        <v>1062</v>
      </c>
      <c r="I564" s="17" t="s">
        <v>1049</v>
      </c>
      <c r="J564" s="22">
        <v>165149.1947340427</v>
      </c>
      <c r="K564" s="22">
        <v>13762.43289450356</v>
      </c>
      <c r="L564" s="22">
        <v>11194.76087069961</v>
      </c>
      <c r="M564" s="18">
        <v>0</v>
      </c>
      <c r="N564" s="22">
        <v>119.49693843813893</v>
      </c>
      <c r="O564" s="23">
        <v>0</v>
      </c>
      <c r="P564" s="23">
        <v>2890.110907845748</v>
      </c>
      <c r="Q564" s="22">
        <v>55400.108403681625</v>
      </c>
      <c r="R564" s="22">
        <v>29842.45948844152</v>
      </c>
      <c r="S564" s="22">
        <v>1959.7497903854783</v>
      </c>
      <c r="T564" s="19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</row>
    <row r="565" spans="1:43" s="20" customFormat="1" ht="12" hidden="1">
      <c r="A565" s="21">
        <v>501443</v>
      </c>
      <c r="B565" s="21">
        <v>1443</v>
      </c>
      <c r="C565" s="21">
        <v>83674</v>
      </c>
      <c r="D565" s="17" t="s">
        <v>19</v>
      </c>
      <c r="E565" s="17" t="s">
        <v>20</v>
      </c>
      <c r="F565" s="17" t="s">
        <v>1063</v>
      </c>
      <c r="G565" s="17">
        <v>16</v>
      </c>
      <c r="H565" s="17" t="s">
        <v>483</v>
      </c>
      <c r="I565" s="17" t="s">
        <v>1049</v>
      </c>
      <c r="J565" s="22">
        <v>165149.1947340427</v>
      </c>
      <c r="K565" s="22">
        <v>13762.43289450356</v>
      </c>
      <c r="L565" s="22">
        <v>11194.76087069961</v>
      </c>
      <c r="M565" s="18">
        <v>0</v>
      </c>
      <c r="N565" s="22">
        <v>119.49693843813893</v>
      </c>
      <c r="O565" s="23">
        <v>0</v>
      </c>
      <c r="P565" s="23">
        <v>2890.110907845748</v>
      </c>
      <c r="Q565" s="22">
        <v>55400.108403681625</v>
      </c>
      <c r="R565" s="22">
        <v>29842.45948844152</v>
      </c>
      <c r="S565" s="22">
        <v>1959.7497903854783</v>
      </c>
      <c r="T565" s="19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</row>
    <row r="566" spans="1:43" s="20" customFormat="1" ht="12" hidden="1">
      <c r="A566" s="21">
        <v>501443</v>
      </c>
      <c r="B566" s="21">
        <v>1443</v>
      </c>
      <c r="C566" s="21">
        <v>83687</v>
      </c>
      <c r="D566" s="17" t="s">
        <v>19</v>
      </c>
      <c r="E566" s="17" t="s">
        <v>20</v>
      </c>
      <c r="F566" s="17" t="s">
        <v>409</v>
      </c>
      <c r="G566" s="17">
        <v>16</v>
      </c>
      <c r="H566" s="17" t="s">
        <v>1064</v>
      </c>
      <c r="I566" s="17" t="s">
        <v>1049</v>
      </c>
      <c r="J566" s="22">
        <v>165149.1947340427</v>
      </c>
      <c r="K566" s="22">
        <v>13762.43289450356</v>
      </c>
      <c r="L566" s="22">
        <v>11194.76087069961</v>
      </c>
      <c r="M566" s="18">
        <v>0</v>
      </c>
      <c r="N566" s="22">
        <v>119.49693843813893</v>
      </c>
      <c r="O566" s="23">
        <v>0</v>
      </c>
      <c r="P566" s="23">
        <v>2890.110907845748</v>
      </c>
      <c r="Q566" s="22">
        <v>55400.108403681625</v>
      </c>
      <c r="R566" s="22">
        <v>29842.45948844152</v>
      </c>
      <c r="S566" s="22">
        <v>1959.7497903854783</v>
      </c>
      <c r="T566" s="19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</row>
    <row r="567" spans="1:43" s="20" customFormat="1" ht="12" hidden="1">
      <c r="A567" s="21">
        <v>501101</v>
      </c>
      <c r="B567" s="21">
        <v>1101</v>
      </c>
      <c r="C567" s="21">
        <v>200015</v>
      </c>
      <c r="D567" s="17" t="s">
        <v>19</v>
      </c>
      <c r="E567" s="17" t="s">
        <v>31</v>
      </c>
      <c r="F567" s="17" t="s">
        <v>498</v>
      </c>
      <c r="G567" s="17">
        <v>16</v>
      </c>
      <c r="H567" s="17" t="s">
        <v>454</v>
      </c>
      <c r="I567" s="17" t="s">
        <v>1049</v>
      </c>
      <c r="J567" s="22">
        <v>165149.1947340427</v>
      </c>
      <c r="K567" s="22">
        <v>13762.43289450356</v>
      </c>
      <c r="L567" s="22">
        <v>11194.76087069961</v>
      </c>
      <c r="M567" s="18">
        <v>0</v>
      </c>
      <c r="N567" s="22">
        <v>119.49693843813893</v>
      </c>
      <c r="O567" s="23">
        <v>0</v>
      </c>
      <c r="P567" s="23">
        <v>2890.110907845748</v>
      </c>
      <c r="Q567" s="22">
        <v>55400.108403681625</v>
      </c>
      <c r="R567" s="22">
        <v>29842.45948844152</v>
      </c>
      <c r="S567" s="22">
        <v>1959.7497903854783</v>
      </c>
      <c r="T567" s="19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</row>
    <row r="568" spans="1:43" s="20" customFormat="1" ht="12" hidden="1">
      <c r="A568" s="21">
        <v>501443</v>
      </c>
      <c r="B568" s="21">
        <v>1443</v>
      </c>
      <c r="C568" s="21">
        <v>200022</v>
      </c>
      <c r="D568" s="17" t="s">
        <v>19</v>
      </c>
      <c r="E568" s="17" t="s">
        <v>20</v>
      </c>
      <c r="F568" s="17" t="s">
        <v>19</v>
      </c>
      <c r="G568" s="17">
        <v>16</v>
      </c>
      <c r="H568" s="17" t="s">
        <v>1065</v>
      </c>
      <c r="I568" s="17" t="s">
        <v>1049</v>
      </c>
      <c r="J568" s="22">
        <v>165149.1947340427</v>
      </c>
      <c r="K568" s="22">
        <v>13762.43289450356</v>
      </c>
      <c r="L568" s="22">
        <v>11194.76087069961</v>
      </c>
      <c r="M568" s="18">
        <v>0</v>
      </c>
      <c r="N568" s="22">
        <v>119.49693843813893</v>
      </c>
      <c r="O568" s="23">
        <v>0</v>
      </c>
      <c r="P568" s="23">
        <v>2890.110907845748</v>
      </c>
      <c r="Q568" s="22">
        <v>55400.108403681625</v>
      </c>
      <c r="R568" s="22">
        <v>29842.45948844152</v>
      </c>
      <c r="S568" s="22">
        <v>1959.7497903854783</v>
      </c>
      <c r="T568" s="4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</row>
    <row r="569" spans="1:43" s="20" customFormat="1" ht="12" hidden="1">
      <c r="A569" s="21">
        <v>501443</v>
      </c>
      <c r="B569" s="21">
        <v>1443</v>
      </c>
      <c r="C569" s="21">
        <v>200054</v>
      </c>
      <c r="D569" s="17" t="s">
        <v>19</v>
      </c>
      <c r="E569" s="17" t="s">
        <v>20</v>
      </c>
      <c r="F569" s="17" t="s">
        <v>1066</v>
      </c>
      <c r="G569" s="17">
        <v>16</v>
      </c>
      <c r="H569" s="17" t="s">
        <v>1067</v>
      </c>
      <c r="I569" s="17" t="s">
        <v>1049</v>
      </c>
      <c r="J569" s="22">
        <v>165149.1947340427</v>
      </c>
      <c r="K569" s="22">
        <v>13762.43289450356</v>
      </c>
      <c r="L569" s="22">
        <v>11194.76087069961</v>
      </c>
      <c r="M569" s="18">
        <v>0</v>
      </c>
      <c r="N569" s="22">
        <v>119.49693843813893</v>
      </c>
      <c r="O569" s="23">
        <v>0</v>
      </c>
      <c r="P569" s="23">
        <v>2890.110907845748</v>
      </c>
      <c r="Q569" s="22">
        <v>55400.108403681625</v>
      </c>
      <c r="R569" s="22">
        <v>29842.45948844152</v>
      </c>
      <c r="S569" s="22">
        <v>1959.7497903854783</v>
      </c>
      <c r="T569" s="19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</row>
    <row r="570" spans="1:43" s="20" customFormat="1" ht="12" hidden="1">
      <c r="A570" s="21">
        <v>501406</v>
      </c>
      <c r="B570" s="21">
        <v>1406</v>
      </c>
      <c r="C570" s="21">
        <v>200055</v>
      </c>
      <c r="D570" s="17" t="s">
        <v>19</v>
      </c>
      <c r="E570" s="17" t="s">
        <v>31</v>
      </c>
      <c r="F570" s="17" t="s">
        <v>79</v>
      </c>
      <c r="G570" s="17">
        <v>16</v>
      </c>
      <c r="H570" s="17" t="s">
        <v>1068</v>
      </c>
      <c r="I570" s="17" t="s">
        <v>1049</v>
      </c>
      <c r="J570" s="22">
        <v>165149.1947340427</v>
      </c>
      <c r="K570" s="22">
        <v>13762.43289450356</v>
      </c>
      <c r="L570" s="22">
        <v>11194.76087069961</v>
      </c>
      <c r="M570" s="18">
        <v>0</v>
      </c>
      <c r="N570" s="22">
        <v>119.49693843813893</v>
      </c>
      <c r="O570" s="23">
        <v>0</v>
      </c>
      <c r="P570" s="23">
        <v>2890.110907845748</v>
      </c>
      <c r="Q570" s="22">
        <v>55400.108403681625</v>
      </c>
      <c r="R570" s="22">
        <v>29842.45948844152</v>
      </c>
      <c r="S570" s="22">
        <v>1959.7497903854783</v>
      </c>
      <c r="T570" s="19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</row>
    <row r="571" spans="1:43" s="20" customFormat="1" ht="12" hidden="1">
      <c r="A571" s="21">
        <v>501101</v>
      </c>
      <c r="B571" s="21">
        <v>1101</v>
      </c>
      <c r="C571" s="21">
        <v>200107</v>
      </c>
      <c r="D571" s="17" t="s">
        <v>19</v>
      </c>
      <c r="E571" s="17" t="s">
        <v>31</v>
      </c>
      <c r="F571" s="17" t="s">
        <v>25</v>
      </c>
      <c r="G571" s="17">
        <v>16</v>
      </c>
      <c r="H571" s="17" t="s">
        <v>1069</v>
      </c>
      <c r="I571" s="17" t="s">
        <v>1049</v>
      </c>
      <c r="J571" s="22">
        <v>165149.1947340427</v>
      </c>
      <c r="K571" s="22">
        <v>13762.43289450356</v>
      </c>
      <c r="L571" s="22">
        <v>11194.76087069961</v>
      </c>
      <c r="M571" s="18">
        <v>0</v>
      </c>
      <c r="N571" s="22">
        <v>119.49693843813893</v>
      </c>
      <c r="O571" s="23">
        <v>0</v>
      </c>
      <c r="P571" s="23">
        <v>2890.110907845748</v>
      </c>
      <c r="Q571" s="22">
        <v>55400.108403681625</v>
      </c>
      <c r="R571" s="22">
        <v>29842.45948844152</v>
      </c>
      <c r="S571" s="22">
        <v>1959.7497903854783</v>
      </c>
      <c r="T571" s="19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</row>
    <row r="572" spans="1:43" s="20" customFormat="1" ht="12" hidden="1">
      <c r="A572" s="21">
        <v>501445</v>
      </c>
      <c r="B572" s="21">
        <v>1445</v>
      </c>
      <c r="C572" s="21">
        <v>200108</v>
      </c>
      <c r="D572" s="17" t="s">
        <v>19</v>
      </c>
      <c r="E572" s="17" t="s">
        <v>31</v>
      </c>
      <c r="F572" s="17" t="s">
        <v>1070</v>
      </c>
      <c r="G572" s="17">
        <v>16</v>
      </c>
      <c r="H572" s="17" t="s">
        <v>509</v>
      </c>
      <c r="I572" s="17" t="s">
        <v>1049</v>
      </c>
      <c r="J572" s="22">
        <v>165149.1947340427</v>
      </c>
      <c r="K572" s="22">
        <v>13762.43289450356</v>
      </c>
      <c r="L572" s="22">
        <v>11194.76087069961</v>
      </c>
      <c r="M572" s="18">
        <v>0</v>
      </c>
      <c r="N572" s="22">
        <v>119.49693843813893</v>
      </c>
      <c r="O572" s="23">
        <v>0</v>
      </c>
      <c r="P572" s="23">
        <v>2890.110907845748</v>
      </c>
      <c r="Q572" s="22">
        <v>55400.108403681625</v>
      </c>
      <c r="R572" s="22">
        <v>29842.45948844152</v>
      </c>
      <c r="S572" s="22">
        <v>1959.7497903854783</v>
      </c>
      <c r="T572" s="19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</row>
    <row r="573" spans="1:43" s="20" customFormat="1" ht="12" hidden="1">
      <c r="A573" s="21">
        <v>501101</v>
      </c>
      <c r="B573" s="21">
        <v>1101</v>
      </c>
      <c r="C573" s="21">
        <v>200109</v>
      </c>
      <c r="D573" s="17" t="s">
        <v>19</v>
      </c>
      <c r="E573" s="17" t="s">
        <v>31</v>
      </c>
      <c r="F573" s="17" t="s">
        <v>1071</v>
      </c>
      <c r="G573" s="17">
        <v>16</v>
      </c>
      <c r="H573" s="17" t="s">
        <v>914</v>
      </c>
      <c r="I573" s="17" t="s">
        <v>1049</v>
      </c>
      <c r="J573" s="22">
        <v>165149.1947340427</v>
      </c>
      <c r="K573" s="22">
        <v>13762.43289450356</v>
      </c>
      <c r="L573" s="22">
        <v>11194.76087069961</v>
      </c>
      <c r="M573" s="18">
        <v>0</v>
      </c>
      <c r="N573" s="22">
        <v>119.49693843813893</v>
      </c>
      <c r="O573" s="23">
        <v>0</v>
      </c>
      <c r="P573" s="23">
        <v>2890.110907845748</v>
      </c>
      <c r="Q573" s="22">
        <v>55400.108403681625</v>
      </c>
      <c r="R573" s="22">
        <v>29842.45948844152</v>
      </c>
      <c r="S573" s="22">
        <v>1959.7497903854783</v>
      </c>
      <c r="T573" s="19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</row>
    <row r="574" spans="1:43" s="20" customFormat="1" ht="12" hidden="1">
      <c r="A574" s="21">
        <v>501406</v>
      </c>
      <c r="B574" s="21">
        <v>1406</v>
      </c>
      <c r="C574" s="21">
        <v>200110</v>
      </c>
      <c r="D574" s="17" t="s">
        <v>19</v>
      </c>
      <c r="E574" s="17" t="s">
        <v>31</v>
      </c>
      <c r="F574" s="17" t="s">
        <v>436</v>
      </c>
      <c r="G574" s="17">
        <v>16</v>
      </c>
      <c r="H574" s="17" t="s">
        <v>1072</v>
      </c>
      <c r="I574" s="17" t="s">
        <v>1049</v>
      </c>
      <c r="J574" s="22">
        <v>165149.1947340427</v>
      </c>
      <c r="K574" s="22">
        <v>13762.43289450356</v>
      </c>
      <c r="L574" s="22">
        <v>11194.76087069961</v>
      </c>
      <c r="M574" s="18">
        <v>0</v>
      </c>
      <c r="N574" s="22">
        <v>119.49693843813893</v>
      </c>
      <c r="O574" s="23">
        <v>0</v>
      </c>
      <c r="P574" s="23">
        <v>2890.110907845748</v>
      </c>
      <c r="Q574" s="22">
        <v>55400.108403681625</v>
      </c>
      <c r="R574" s="22">
        <v>29842.45948844152</v>
      </c>
      <c r="S574" s="22">
        <v>1959.7497903854783</v>
      </c>
      <c r="T574" s="19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</row>
    <row r="575" spans="1:43" s="20" customFormat="1" ht="12" hidden="1">
      <c r="A575" s="21">
        <v>501506</v>
      </c>
      <c r="B575" s="21">
        <v>1506</v>
      </c>
      <c r="C575" s="21">
        <v>200111</v>
      </c>
      <c r="D575" s="17" t="s">
        <v>19</v>
      </c>
      <c r="E575" s="17" t="s">
        <v>31</v>
      </c>
      <c r="F575" s="17" t="s">
        <v>1073</v>
      </c>
      <c r="G575" s="17">
        <v>16</v>
      </c>
      <c r="H575" s="17" t="s">
        <v>1074</v>
      </c>
      <c r="I575" s="17" t="s">
        <v>1049</v>
      </c>
      <c r="J575" s="22">
        <v>165149.1947340427</v>
      </c>
      <c r="K575" s="22">
        <v>13762.43289450356</v>
      </c>
      <c r="L575" s="22">
        <v>11194.76087069961</v>
      </c>
      <c r="M575" s="18">
        <v>0</v>
      </c>
      <c r="N575" s="22">
        <v>119.49693843813893</v>
      </c>
      <c r="O575" s="23">
        <v>0</v>
      </c>
      <c r="P575" s="23">
        <v>2890.110907845748</v>
      </c>
      <c r="Q575" s="22">
        <v>55400.108403681625</v>
      </c>
      <c r="R575" s="22">
        <v>29842.45948844152</v>
      </c>
      <c r="S575" s="22">
        <v>1959.7497903854783</v>
      </c>
      <c r="T575" s="19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</row>
    <row r="576" spans="1:43" s="20" customFormat="1" ht="12" hidden="1">
      <c r="A576" s="21">
        <v>501506</v>
      </c>
      <c r="B576" s="21">
        <v>1506</v>
      </c>
      <c r="C576" s="21">
        <v>200112</v>
      </c>
      <c r="D576" s="17" t="s">
        <v>19</v>
      </c>
      <c r="E576" s="17" t="s">
        <v>31</v>
      </c>
      <c r="F576" s="17" t="s">
        <v>292</v>
      </c>
      <c r="G576" s="17">
        <v>16</v>
      </c>
      <c r="H576" s="17" t="s">
        <v>1030</v>
      </c>
      <c r="I576" s="17" t="s">
        <v>1049</v>
      </c>
      <c r="J576" s="22">
        <v>165149.1947340427</v>
      </c>
      <c r="K576" s="22">
        <v>13762.43289450356</v>
      </c>
      <c r="L576" s="22">
        <v>11194.76087069961</v>
      </c>
      <c r="M576" s="18">
        <v>0</v>
      </c>
      <c r="N576" s="22">
        <v>119.49693843813893</v>
      </c>
      <c r="O576" s="23">
        <v>0</v>
      </c>
      <c r="P576" s="23">
        <v>2890.110907845748</v>
      </c>
      <c r="Q576" s="22">
        <v>55400.108403681625</v>
      </c>
      <c r="R576" s="22">
        <v>29842.45948844152</v>
      </c>
      <c r="S576" s="22">
        <v>1959.7497903854783</v>
      </c>
      <c r="T576" s="19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</row>
    <row r="577" spans="1:43" s="20" customFormat="1" ht="12" hidden="1">
      <c r="A577" s="21">
        <v>501101</v>
      </c>
      <c r="B577" s="21">
        <v>1101</v>
      </c>
      <c r="C577" s="21">
        <v>200113</v>
      </c>
      <c r="D577" s="17" t="s">
        <v>19</v>
      </c>
      <c r="E577" s="17" t="s">
        <v>31</v>
      </c>
      <c r="F577" s="17" t="s">
        <v>98</v>
      </c>
      <c r="G577" s="17">
        <v>16</v>
      </c>
      <c r="H577" s="17" t="s">
        <v>1075</v>
      </c>
      <c r="I577" s="17" t="s">
        <v>1049</v>
      </c>
      <c r="J577" s="22">
        <v>165149.1947340427</v>
      </c>
      <c r="K577" s="22">
        <v>13762.43289450356</v>
      </c>
      <c r="L577" s="22">
        <v>11194.76087069961</v>
      </c>
      <c r="M577" s="18">
        <v>0</v>
      </c>
      <c r="N577" s="22">
        <v>119.49693843813893</v>
      </c>
      <c r="O577" s="23">
        <v>0</v>
      </c>
      <c r="P577" s="23">
        <v>2890.110907845748</v>
      </c>
      <c r="Q577" s="22">
        <v>55400.108403681625</v>
      </c>
      <c r="R577" s="22">
        <v>29842.45948844152</v>
      </c>
      <c r="S577" s="22">
        <v>1959.7497903854783</v>
      </c>
      <c r="T577" s="19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</row>
    <row r="578" spans="1:43" s="20" customFormat="1" ht="12" hidden="1">
      <c r="A578" s="21">
        <v>501101</v>
      </c>
      <c r="B578" s="21">
        <v>1101</v>
      </c>
      <c r="C578" s="21">
        <v>200115</v>
      </c>
      <c r="D578" s="17" t="s">
        <v>19</v>
      </c>
      <c r="E578" s="17" t="s">
        <v>31</v>
      </c>
      <c r="F578" s="17" t="s">
        <v>1076</v>
      </c>
      <c r="G578" s="17">
        <v>16</v>
      </c>
      <c r="H578" s="17" t="s">
        <v>1077</v>
      </c>
      <c r="I578" s="17" t="s">
        <v>1049</v>
      </c>
      <c r="J578" s="22">
        <v>165149.1947340427</v>
      </c>
      <c r="K578" s="22">
        <v>13762.43289450356</v>
      </c>
      <c r="L578" s="22">
        <v>11194.76087069961</v>
      </c>
      <c r="M578" s="18">
        <v>0</v>
      </c>
      <c r="N578" s="22">
        <v>119.49693843813893</v>
      </c>
      <c r="O578" s="23">
        <v>0</v>
      </c>
      <c r="P578" s="23">
        <v>2890.110907845748</v>
      </c>
      <c r="Q578" s="22">
        <v>55400.108403681625</v>
      </c>
      <c r="R578" s="22">
        <v>29842.45948844152</v>
      </c>
      <c r="S578" s="22">
        <v>1959.7497903854783</v>
      </c>
      <c r="T578" s="19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</row>
    <row r="579" spans="1:43" s="20" customFormat="1" ht="12" hidden="1">
      <c r="A579" s="21">
        <v>501101</v>
      </c>
      <c r="B579" s="21">
        <v>1101</v>
      </c>
      <c r="C579" s="21">
        <v>200117</v>
      </c>
      <c r="D579" s="17" t="s">
        <v>19</v>
      </c>
      <c r="E579" s="17" t="s">
        <v>31</v>
      </c>
      <c r="F579" s="17" t="s">
        <v>350</v>
      </c>
      <c r="G579" s="17">
        <v>16</v>
      </c>
      <c r="H579" s="17" t="s">
        <v>1078</v>
      </c>
      <c r="I579" s="17" t="s">
        <v>1049</v>
      </c>
      <c r="J579" s="22">
        <v>165149.1947340427</v>
      </c>
      <c r="K579" s="22">
        <v>13762.43289450356</v>
      </c>
      <c r="L579" s="22">
        <v>11194.76087069961</v>
      </c>
      <c r="M579" s="18">
        <v>0</v>
      </c>
      <c r="N579" s="22">
        <v>119.49693843813893</v>
      </c>
      <c r="O579" s="23">
        <v>0</v>
      </c>
      <c r="P579" s="23">
        <v>2890.110907845748</v>
      </c>
      <c r="Q579" s="22">
        <v>55400.108403681625</v>
      </c>
      <c r="R579" s="22">
        <v>29842.45948844152</v>
      </c>
      <c r="S579" s="22">
        <v>1959.7497903854783</v>
      </c>
      <c r="T579" s="19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</row>
    <row r="580" spans="1:43" s="20" customFormat="1" ht="12" hidden="1">
      <c r="A580" s="21">
        <v>501101</v>
      </c>
      <c r="B580" s="21">
        <v>1101</v>
      </c>
      <c r="C580" s="21">
        <v>200118</v>
      </c>
      <c r="D580" s="17" t="s">
        <v>19</v>
      </c>
      <c r="E580" s="17" t="s">
        <v>31</v>
      </c>
      <c r="F580" s="17" t="s">
        <v>104</v>
      </c>
      <c r="G580" s="17">
        <v>16</v>
      </c>
      <c r="H580" s="17" t="s">
        <v>1079</v>
      </c>
      <c r="I580" s="17" t="s">
        <v>1049</v>
      </c>
      <c r="J580" s="22">
        <v>165149.1947340427</v>
      </c>
      <c r="K580" s="22">
        <v>13762.43289450356</v>
      </c>
      <c r="L580" s="22">
        <v>11194.76087069961</v>
      </c>
      <c r="M580" s="18">
        <v>0</v>
      </c>
      <c r="N580" s="22">
        <v>119.49693843813893</v>
      </c>
      <c r="O580" s="23">
        <v>0</v>
      </c>
      <c r="P580" s="23">
        <v>2890.110907845748</v>
      </c>
      <c r="Q580" s="22">
        <v>55400.108403681625</v>
      </c>
      <c r="R580" s="22">
        <v>29842.45948844152</v>
      </c>
      <c r="S580" s="22">
        <v>1959.7497903854783</v>
      </c>
      <c r="T580" s="19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</row>
    <row r="581" spans="1:43" s="20" customFormat="1" ht="12" hidden="1">
      <c r="A581" s="21">
        <v>501101</v>
      </c>
      <c r="B581" s="21">
        <v>1101</v>
      </c>
      <c r="C581" s="21">
        <v>200120</v>
      </c>
      <c r="D581" s="17" t="s">
        <v>19</v>
      </c>
      <c r="E581" s="17" t="s">
        <v>31</v>
      </c>
      <c r="F581" s="17" t="s">
        <v>104</v>
      </c>
      <c r="G581" s="17">
        <v>16</v>
      </c>
      <c r="H581" s="17" t="s">
        <v>1080</v>
      </c>
      <c r="I581" s="17" t="s">
        <v>1049</v>
      </c>
      <c r="J581" s="22">
        <v>165149.1947340427</v>
      </c>
      <c r="K581" s="22">
        <v>13762.43289450356</v>
      </c>
      <c r="L581" s="22">
        <v>11194.76087069961</v>
      </c>
      <c r="M581" s="18">
        <v>0</v>
      </c>
      <c r="N581" s="22">
        <v>119.49693843813893</v>
      </c>
      <c r="O581" s="23">
        <v>0</v>
      </c>
      <c r="P581" s="23">
        <v>2890.110907845748</v>
      </c>
      <c r="Q581" s="22">
        <v>55400.108403681625</v>
      </c>
      <c r="R581" s="22">
        <v>29842.45948844152</v>
      </c>
      <c r="S581" s="22">
        <v>1959.7497903854783</v>
      </c>
      <c r="T581" s="19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</row>
    <row r="582" spans="1:43" s="20" customFormat="1" ht="12" hidden="1">
      <c r="A582" s="21">
        <v>501506</v>
      </c>
      <c r="B582" s="21">
        <v>1506</v>
      </c>
      <c r="C582" s="21">
        <v>200121</v>
      </c>
      <c r="D582" s="17" t="s">
        <v>19</v>
      </c>
      <c r="E582" s="17" t="s">
        <v>31</v>
      </c>
      <c r="F582" s="17" t="s">
        <v>175</v>
      </c>
      <c r="G582" s="17">
        <v>16</v>
      </c>
      <c r="H582" s="17" t="s">
        <v>1081</v>
      </c>
      <c r="I582" s="17" t="s">
        <v>1049</v>
      </c>
      <c r="J582" s="22">
        <v>165149.1947340427</v>
      </c>
      <c r="K582" s="22">
        <v>13762.43289450356</v>
      </c>
      <c r="L582" s="22">
        <v>11194.76087069961</v>
      </c>
      <c r="M582" s="18">
        <v>0</v>
      </c>
      <c r="N582" s="22">
        <v>119.49693843813893</v>
      </c>
      <c r="O582" s="23">
        <v>0</v>
      </c>
      <c r="P582" s="23">
        <v>2890.110907845748</v>
      </c>
      <c r="Q582" s="22">
        <v>55400.108403681625</v>
      </c>
      <c r="R582" s="22">
        <v>29842.45948844152</v>
      </c>
      <c r="S582" s="22">
        <v>1959.7497903854783</v>
      </c>
      <c r="T582" s="19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</row>
    <row r="583" spans="1:43" s="20" customFormat="1" ht="12" hidden="1">
      <c r="A583" s="21">
        <v>501101</v>
      </c>
      <c r="B583" s="21">
        <v>1101</v>
      </c>
      <c r="C583" s="21">
        <v>200122</v>
      </c>
      <c r="D583" s="17" t="s">
        <v>19</v>
      </c>
      <c r="E583" s="17" t="s">
        <v>31</v>
      </c>
      <c r="F583" s="17" t="s">
        <v>1082</v>
      </c>
      <c r="G583" s="17">
        <v>16</v>
      </c>
      <c r="H583" s="17" t="s">
        <v>1083</v>
      </c>
      <c r="I583" s="17" t="s">
        <v>1049</v>
      </c>
      <c r="J583" s="22">
        <v>165149.1947340427</v>
      </c>
      <c r="K583" s="22">
        <v>13762.43289450356</v>
      </c>
      <c r="L583" s="22">
        <v>11194.76087069961</v>
      </c>
      <c r="M583" s="18">
        <v>0</v>
      </c>
      <c r="N583" s="22">
        <v>119.49693843813893</v>
      </c>
      <c r="O583" s="23">
        <v>0</v>
      </c>
      <c r="P583" s="23">
        <v>2890.110907845748</v>
      </c>
      <c r="Q583" s="22">
        <v>55400.108403681625</v>
      </c>
      <c r="R583" s="22">
        <v>29842.45948844152</v>
      </c>
      <c r="S583" s="22">
        <v>1959.7497903854783</v>
      </c>
      <c r="T583" s="19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</row>
    <row r="584" spans="1:43" s="20" customFormat="1" ht="12" hidden="1">
      <c r="A584" s="21">
        <v>501445</v>
      </c>
      <c r="B584" s="21">
        <v>1445</v>
      </c>
      <c r="C584" s="21">
        <v>200125</v>
      </c>
      <c r="D584" s="17" t="s">
        <v>19</v>
      </c>
      <c r="E584" s="17" t="s">
        <v>31</v>
      </c>
      <c r="F584" s="17" t="s">
        <v>1084</v>
      </c>
      <c r="G584" s="17">
        <v>16</v>
      </c>
      <c r="H584" s="17" t="s">
        <v>339</v>
      </c>
      <c r="I584" s="17" t="s">
        <v>1049</v>
      </c>
      <c r="J584" s="22">
        <v>165149.1947340427</v>
      </c>
      <c r="K584" s="22">
        <v>13762.43289450356</v>
      </c>
      <c r="L584" s="22">
        <v>11194.76087069961</v>
      </c>
      <c r="M584" s="18">
        <v>0</v>
      </c>
      <c r="N584" s="22">
        <v>119.49693843813893</v>
      </c>
      <c r="O584" s="23">
        <v>0</v>
      </c>
      <c r="P584" s="23">
        <v>2890.110907845748</v>
      </c>
      <c r="Q584" s="22">
        <v>55400.108403681625</v>
      </c>
      <c r="R584" s="22">
        <v>29842.45948844152</v>
      </c>
      <c r="S584" s="22">
        <v>1959.7497903854783</v>
      </c>
      <c r="T584" s="19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</row>
    <row r="585" spans="1:43" s="20" customFormat="1" ht="12" hidden="1">
      <c r="A585" s="21">
        <v>501445</v>
      </c>
      <c r="B585" s="21">
        <v>1445</v>
      </c>
      <c r="C585" s="21">
        <v>200126</v>
      </c>
      <c r="D585" s="17" t="s">
        <v>19</v>
      </c>
      <c r="E585" s="17" t="s">
        <v>31</v>
      </c>
      <c r="F585" s="17" t="s">
        <v>432</v>
      </c>
      <c r="G585" s="17">
        <v>16</v>
      </c>
      <c r="H585" s="17" t="s">
        <v>1085</v>
      </c>
      <c r="I585" s="17" t="s">
        <v>1049</v>
      </c>
      <c r="J585" s="22">
        <v>165149.1947340427</v>
      </c>
      <c r="K585" s="22">
        <v>13762.43289450356</v>
      </c>
      <c r="L585" s="22">
        <v>11194.76087069961</v>
      </c>
      <c r="M585" s="18">
        <v>0</v>
      </c>
      <c r="N585" s="22">
        <v>119.49693843813893</v>
      </c>
      <c r="O585" s="23">
        <v>0</v>
      </c>
      <c r="P585" s="23">
        <v>2890.110907845748</v>
      </c>
      <c r="Q585" s="22">
        <v>55400.108403681625</v>
      </c>
      <c r="R585" s="22">
        <v>29842.45948844152</v>
      </c>
      <c r="S585" s="22">
        <v>1959.7497903854783</v>
      </c>
      <c r="T585" s="19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</row>
    <row r="586" spans="1:43" s="20" customFormat="1" ht="12" hidden="1">
      <c r="A586" s="21">
        <v>501406</v>
      </c>
      <c r="B586" s="21">
        <v>1406</v>
      </c>
      <c r="C586" s="21">
        <v>200132</v>
      </c>
      <c r="D586" s="17" t="s">
        <v>19</v>
      </c>
      <c r="E586" s="17" t="s">
        <v>20</v>
      </c>
      <c r="F586" s="17" t="s">
        <v>1086</v>
      </c>
      <c r="G586" s="17">
        <v>16</v>
      </c>
      <c r="H586" s="17" t="s">
        <v>1087</v>
      </c>
      <c r="I586" s="17" t="s">
        <v>1049</v>
      </c>
      <c r="J586" s="22">
        <v>165149.1947340427</v>
      </c>
      <c r="K586" s="22">
        <v>13762.43289450356</v>
      </c>
      <c r="L586" s="22">
        <v>11194.76087069961</v>
      </c>
      <c r="M586" s="18">
        <v>0</v>
      </c>
      <c r="N586" s="22">
        <v>119.49693843813893</v>
      </c>
      <c r="O586" s="23">
        <v>0</v>
      </c>
      <c r="P586" s="23">
        <v>2890.110907845748</v>
      </c>
      <c r="Q586" s="22">
        <v>55400.108403681625</v>
      </c>
      <c r="R586" s="22">
        <v>29842.45948844152</v>
      </c>
      <c r="S586" s="22">
        <v>1959.7497903854783</v>
      </c>
      <c r="T586" s="19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</row>
    <row r="587" spans="1:43" s="20" customFormat="1" ht="12" hidden="1">
      <c r="A587" s="21">
        <v>501506</v>
      </c>
      <c r="B587" s="21">
        <v>1506</v>
      </c>
      <c r="C587" s="21">
        <v>200133</v>
      </c>
      <c r="D587" s="17" t="s">
        <v>19</v>
      </c>
      <c r="E587" s="17" t="s">
        <v>20</v>
      </c>
      <c r="F587" s="17" t="s">
        <v>505</v>
      </c>
      <c r="G587" s="17">
        <v>16</v>
      </c>
      <c r="H587" s="17" t="s">
        <v>1088</v>
      </c>
      <c r="I587" s="17" t="s">
        <v>1049</v>
      </c>
      <c r="J587" s="22">
        <v>165149.1947340427</v>
      </c>
      <c r="K587" s="22">
        <v>13762.43289450356</v>
      </c>
      <c r="L587" s="22">
        <v>11194.76087069961</v>
      </c>
      <c r="M587" s="18">
        <v>0</v>
      </c>
      <c r="N587" s="22">
        <v>119.49693843813893</v>
      </c>
      <c r="O587" s="23">
        <v>0</v>
      </c>
      <c r="P587" s="23">
        <v>2890.110907845748</v>
      </c>
      <c r="Q587" s="22">
        <v>55400.108403681625</v>
      </c>
      <c r="R587" s="22">
        <v>29842.45948844152</v>
      </c>
      <c r="S587" s="22">
        <v>1959.7497903854783</v>
      </c>
      <c r="T587" s="19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</row>
    <row r="588" spans="1:43" ht="12" hidden="1">
      <c r="A588" s="21">
        <v>501444</v>
      </c>
      <c r="B588" s="21">
        <v>1444</v>
      </c>
      <c r="C588" s="21">
        <v>200135</v>
      </c>
      <c r="D588" s="17" t="s">
        <v>19</v>
      </c>
      <c r="E588" s="17" t="s">
        <v>20</v>
      </c>
      <c r="F588" s="17" t="s">
        <v>432</v>
      </c>
      <c r="G588" s="17">
        <v>16</v>
      </c>
      <c r="H588" s="17" t="s">
        <v>1089</v>
      </c>
      <c r="I588" s="17" t="s">
        <v>1049</v>
      </c>
      <c r="J588" s="22">
        <v>165149.1947340427</v>
      </c>
      <c r="K588" s="22">
        <v>13762.43289450356</v>
      </c>
      <c r="L588" s="22">
        <v>11194.76087069961</v>
      </c>
      <c r="M588" s="18">
        <v>0</v>
      </c>
      <c r="N588" s="22">
        <v>119.49693843813893</v>
      </c>
      <c r="O588" s="23">
        <v>0</v>
      </c>
      <c r="P588" s="23">
        <v>2890.110907845748</v>
      </c>
      <c r="Q588" s="22">
        <v>55400.108403681625</v>
      </c>
      <c r="R588" s="22">
        <v>29842.45948844152</v>
      </c>
      <c r="S588" s="22">
        <v>1959.7497903854783</v>
      </c>
      <c r="T588" s="19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7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</row>
    <row r="589" spans="1:43" s="20" customFormat="1" ht="12" hidden="1">
      <c r="A589" s="21">
        <v>501444</v>
      </c>
      <c r="B589" s="21">
        <v>1444</v>
      </c>
      <c r="C589" s="21">
        <v>200137</v>
      </c>
      <c r="D589" s="17" t="s">
        <v>19</v>
      </c>
      <c r="E589" s="17" t="s">
        <v>20</v>
      </c>
      <c r="F589" s="17" t="s">
        <v>79</v>
      </c>
      <c r="G589" s="17">
        <v>16</v>
      </c>
      <c r="H589" s="17" t="s">
        <v>1090</v>
      </c>
      <c r="I589" s="17" t="s">
        <v>1049</v>
      </c>
      <c r="J589" s="22">
        <v>165149.1947340427</v>
      </c>
      <c r="K589" s="22">
        <v>13762.43289450356</v>
      </c>
      <c r="L589" s="22">
        <v>11194.76087069961</v>
      </c>
      <c r="M589" s="18">
        <v>0</v>
      </c>
      <c r="N589" s="22">
        <v>119.49693843813893</v>
      </c>
      <c r="O589" s="23">
        <v>0</v>
      </c>
      <c r="P589" s="23">
        <v>2890.110907845748</v>
      </c>
      <c r="Q589" s="22">
        <v>55400.108403681625</v>
      </c>
      <c r="R589" s="22">
        <v>29842.45948844152</v>
      </c>
      <c r="S589" s="22">
        <v>1959.7497903854783</v>
      </c>
      <c r="T589" s="19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</row>
    <row r="590" spans="1:43" s="20" customFormat="1" ht="12" hidden="1">
      <c r="A590" s="21">
        <v>501443</v>
      </c>
      <c r="B590" s="21">
        <v>1443</v>
      </c>
      <c r="C590" s="21">
        <v>200141</v>
      </c>
      <c r="D590" s="17" t="s">
        <v>19</v>
      </c>
      <c r="E590" s="17" t="s">
        <v>20</v>
      </c>
      <c r="F590" s="17" t="s">
        <v>933</v>
      </c>
      <c r="G590" s="17">
        <v>16</v>
      </c>
      <c r="H590" s="17" t="s">
        <v>1091</v>
      </c>
      <c r="I590" s="17" t="s">
        <v>1049</v>
      </c>
      <c r="J590" s="22">
        <v>165149.1947340427</v>
      </c>
      <c r="K590" s="22">
        <v>13762.43289450356</v>
      </c>
      <c r="L590" s="22">
        <v>11194.76087069961</v>
      </c>
      <c r="M590" s="18">
        <v>0</v>
      </c>
      <c r="N590" s="22">
        <v>119.49693843813893</v>
      </c>
      <c r="O590" s="23">
        <v>0</v>
      </c>
      <c r="P590" s="23">
        <v>2890.110907845748</v>
      </c>
      <c r="Q590" s="22">
        <v>55400.108403681625</v>
      </c>
      <c r="R590" s="22">
        <v>29842.45948844152</v>
      </c>
      <c r="S590" s="22">
        <v>1959.7497903854783</v>
      </c>
      <c r="T590" s="19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</row>
    <row r="591" spans="1:43" s="20" customFormat="1" ht="12" hidden="1">
      <c r="A591" s="26">
        <v>501445</v>
      </c>
      <c r="B591" s="21">
        <v>1452</v>
      </c>
      <c r="C591" s="21">
        <v>200145</v>
      </c>
      <c r="D591" s="17" t="s">
        <v>19</v>
      </c>
      <c r="E591" s="17" t="s">
        <v>20</v>
      </c>
      <c r="F591" s="17" t="s">
        <v>1092</v>
      </c>
      <c r="G591" s="17">
        <v>16</v>
      </c>
      <c r="H591" s="17" t="s">
        <v>1059</v>
      </c>
      <c r="I591" s="17" t="s">
        <v>1049</v>
      </c>
      <c r="J591" s="22">
        <v>165149.1947340427</v>
      </c>
      <c r="K591" s="22">
        <v>13762.43289450356</v>
      </c>
      <c r="L591" s="22">
        <v>11194.76087069961</v>
      </c>
      <c r="M591" s="18">
        <v>0</v>
      </c>
      <c r="N591" s="22">
        <v>119.49693843813893</v>
      </c>
      <c r="O591" s="23">
        <v>0</v>
      </c>
      <c r="P591" s="23">
        <v>2890.110907845748</v>
      </c>
      <c r="Q591" s="22">
        <v>55400.108403681625</v>
      </c>
      <c r="R591" s="22">
        <v>29842.45948844152</v>
      </c>
      <c r="S591" s="22">
        <v>1959.7497903854783</v>
      </c>
      <c r="T591" s="19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</row>
    <row r="592" spans="1:43" s="20" customFormat="1" ht="12" hidden="1">
      <c r="A592" s="21">
        <v>501406</v>
      </c>
      <c r="B592" s="21">
        <v>1406</v>
      </c>
      <c r="C592" s="21">
        <v>200158</v>
      </c>
      <c r="D592" s="17" t="s">
        <v>19</v>
      </c>
      <c r="E592" s="17" t="s">
        <v>31</v>
      </c>
      <c r="F592" s="17" t="s">
        <v>1093</v>
      </c>
      <c r="G592" s="17">
        <v>16</v>
      </c>
      <c r="H592" s="17" t="s">
        <v>1094</v>
      </c>
      <c r="I592" s="17" t="s">
        <v>1049</v>
      </c>
      <c r="J592" s="22">
        <v>165149.1947340427</v>
      </c>
      <c r="K592" s="22">
        <v>13762.43289450356</v>
      </c>
      <c r="L592" s="22">
        <v>11194.76087069961</v>
      </c>
      <c r="M592" s="18">
        <v>0</v>
      </c>
      <c r="N592" s="22">
        <v>119.49693843813893</v>
      </c>
      <c r="O592" s="23">
        <v>0</v>
      </c>
      <c r="P592" s="23">
        <v>2890.110907845748</v>
      </c>
      <c r="Q592" s="22">
        <v>55400.108403681625</v>
      </c>
      <c r="R592" s="22">
        <v>29842.45948844152</v>
      </c>
      <c r="S592" s="22">
        <v>1959.7497903854783</v>
      </c>
      <c r="T592" s="4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</row>
    <row r="593" spans="1:43" s="20" customFormat="1" ht="12" hidden="1">
      <c r="A593" s="21">
        <v>501506</v>
      </c>
      <c r="B593" s="21">
        <v>1506</v>
      </c>
      <c r="C593" s="21">
        <v>200161</v>
      </c>
      <c r="D593" s="17" t="s">
        <v>19</v>
      </c>
      <c r="E593" s="17" t="s">
        <v>31</v>
      </c>
      <c r="F593" s="17" t="s">
        <v>304</v>
      </c>
      <c r="G593" s="17">
        <v>16</v>
      </c>
      <c r="H593" s="17" t="s">
        <v>1095</v>
      </c>
      <c r="I593" s="17" t="s">
        <v>1049</v>
      </c>
      <c r="J593" s="22">
        <v>165149.1947340427</v>
      </c>
      <c r="K593" s="22">
        <v>13762.43289450356</v>
      </c>
      <c r="L593" s="22">
        <v>11194.76087069961</v>
      </c>
      <c r="M593" s="18">
        <v>0</v>
      </c>
      <c r="N593" s="22">
        <v>119.49693843813893</v>
      </c>
      <c r="O593" s="23">
        <v>0</v>
      </c>
      <c r="P593" s="23">
        <v>2890.110907845748</v>
      </c>
      <c r="Q593" s="22">
        <v>55400.108403681625</v>
      </c>
      <c r="R593" s="22">
        <v>29842.45948844152</v>
      </c>
      <c r="S593" s="22">
        <v>1959.7497903854783</v>
      </c>
      <c r="T593" s="19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</row>
    <row r="594" spans="1:43" s="20" customFormat="1" ht="12" hidden="1">
      <c r="A594" s="21">
        <v>501506</v>
      </c>
      <c r="B594" s="21">
        <v>1506</v>
      </c>
      <c r="C594" s="21">
        <v>200163</v>
      </c>
      <c r="D594" s="17" t="s">
        <v>19</v>
      </c>
      <c r="E594" s="17" t="s">
        <v>20</v>
      </c>
      <c r="F594" s="17" t="s">
        <v>172</v>
      </c>
      <c r="G594" s="17">
        <v>16</v>
      </c>
      <c r="H594" s="17" t="s">
        <v>1096</v>
      </c>
      <c r="I594" s="17" t="s">
        <v>1049</v>
      </c>
      <c r="J594" s="22">
        <v>165149.1947340427</v>
      </c>
      <c r="K594" s="22">
        <v>13762.43289450356</v>
      </c>
      <c r="L594" s="22">
        <v>11194.76087069961</v>
      </c>
      <c r="M594" s="18">
        <v>0</v>
      </c>
      <c r="N594" s="22">
        <v>119.49693843813893</v>
      </c>
      <c r="O594" s="23">
        <v>0</v>
      </c>
      <c r="P594" s="23">
        <v>2890.110907845748</v>
      </c>
      <c r="Q594" s="22">
        <v>55400.108403681625</v>
      </c>
      <c r="R594" s="22">
        <v>29842.45948844152</v>
      </c>
      <c r="S594" s="22">
        <v>1959.7497903854783</v>
      </c>
      <c r="T594" s="19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</row>
    <row r="595" spans="1:43" s="20" customFormat="1" ht="12" hidden="1">
      <c r="A595" s="21">
        <v>501406</v>
      </c>
      <c r="B595" s="21">
        <v>1406</v>
      </c>
      <c r="C595" s="21">
        <v>200165</v>
      </c>
      <c r="D595" s="17" t="s">
        <v>19</v>
      </c>
      <c r="E595" s="17" t="s">
        <v>20</v>
      </c>
      <c r="F595" s="17" t="s">
        <v>1097</v>
      </c>
      <c r="G595" s="17">
        <v>16</v>
      </c>
      <c r="H595" s="17" t="s">
        <v>1098</v>
      </c>
      <c r="I595" s="17" t="s">
        <v>1049</v>
      </c>
      <c r="J595" s="22">
        <v>165149.1947340427</v>
      </c>
      <c r="K595" s="22">
        <v>13762.43289450356</v>
      </c>
      <c r="L595" s="22">
        <v>11194.76087069961</v>
      </c>
      <c r="M595" s="18">
        <v>0</v>
      </c>
      <c r="N595" s="22">
        <v>119.49693843813893</v>
      </c>
      <c r="O595" s="23">
        <v>0</v>
      </c>
      <c r="P595" s="23">
        <v>2890.110907845748</v>
      </c>
      <c r="Q595" s="22">
        <v>55400.108403681625</v>
      </c>
      <c r="R595" s="22">
        <v>29842.45948844152</v>
      </c>
      <c r="S595" s="22">
        <v>1959.7497903854783</v>
      </c>
      <c r="T595" s="19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</row>
    <row r="596" spans="1:43" s="20" customFormat="1" ht="12" hidden="1">
      <c r="A596" s="21">
        <v>501506</v>
      </c>
      <c r="B596" s="21">
        <v>1506</v>
      </c>
      <c r="C596" s="21">
        <v>200166</v>
      </c>
      <c r="D596" s="17" t="s">
        <v>19</v>
      </c>
      <c r="E596" s="17" t="s">
        <v>31</v>
      </c>
      <c r="F596" s="17" t="s">
        <v>264</v>
      </c>
      <c r="G596" s="17">
        <v>16</v>
      </c>
      <c r="H596" s="17" t="s">
        <v>728</v>
      </c>
      <c r="I596" s="17" t="s">
        <v>1049</v>
      </c>
      <c r="J596" s="22">
        <v>165149.1947340427</v>
      </c>
      <c r="K596" s="22">
        <v>13762.43289450356</v>
      </c>
      <c r="L596" s="22">
        <v>11194.76087069961</v>
      </c>
      <c r="M596" s="18">
        <v>0</v>
      </c>
      <c r="N596" s="22">
        <v>119.49693843813893</v>
      </c>
      <c r="O596" s="23">
        <v>0</v>
      </c>
      <c r="P596" s="23">
        <v>2890.110907845748</v>
      </c>
      <c r="Q596" s="22">
        <v>55400.108403681625</v>
      </c>
      <c r="R596" s="22">
        <v>29842.45948844152</v>
      </c>
      <c r="S596" s="22">
        <v>1959.7497903854783</v>
      </c>
      <c r="T596" s="19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</row>
    <row r="597" spans="1:43" s="20" customFormat="1" ht="12" hidden="1">
      <c r="A597" s="21">
        <v>501443</v>
      </c>
      <c r="B597" s="21">
        <v>1443</v>
      </c>
      <c r="C597" s="21">
        <v>200167</v>
      </c>
      <c r="D597" s="17" t="s">
        <v>19</v>
      </c>
      <c r="E597" s="17" t="s">
        <v>20</v>
      </c>
      <c r="F597" s="17" t="s">
        <v>831</v>
      </c>
      <c r="G597" s="17">
        <v>16</v>
      </c>
      <c r="H597" s="17" t="s">
        <v>1099</v>
      </c>
      <c r="I597" s="17" t="s">
        <v>1049</v>
      </c>
      <c r="J597" s="22">
        <v>165149.1947340427</v>
      </c>
      <c r="K597" s="22">
        <v>13762.43289450356</v>
      </c>
      <c r="L597" s="22">
        <v>11194.76087069961</v>
      </c>
      <c r="M597" s="18">
        <v>0</v>
      </c>
      <c r="N597" s="22">
        <v>119.49693843813893</v>
      </c>
      <c r="O597" s="23">
        <v>0</v>
      </c>
      <c r="P597" s="23">
        <v>2890.110907845748</v>
      </c>
      <c r="Q597" s="22">
        <v>55400.108403681625</v>
      </c>
      <c r="R597" s="22">
        <v>29842.45948844152</v>
      </c>
      <c r="S597" s="22">
        <v>1959.7497903854783</v>
      </c>
      <c r="T597" s="19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</row>
    <row r="598" spans="1:43" s="20" customFormat="1" ht="12" hidden="1">
      <c r="A598" s="21">
        <v>501506</v>
      </c>
      <c r="B598" s="21">
        <v>1506</v>
      </c>
      <c r="C598" s="21">
        <v>200168</v>
      </c>
      <c r="D598" s="17" t="s">
        <v>19</v>
      </c>
      <c r="E598" s="17" t="s">
        <v>31</v>
      </c>
      <c r="F598" s="17" t="s">
        <v>915</v>
      </c>
      <c r="G598" s="17">
        <v>16</v>
      </c>
      <c r="H598" s="17" t="s">
        <v>1100</v>
      </c>
      <c r="I598" s="17" t="s">
        <v>1049</v>
      </c>
      <c r="J598" s="22">
        <v>165149.1947340427</v>
      </c>
      <c r="K598" s="22">
        <v>13762.43289450356</v>
      </c>
      <c r="L598" s="22">
        <v>11194.76087069961</v>
      </c>
      <c r="M598" s="18">
        <v>0</v>
      </c>
      <c r="N598" s="22">
        <v>119.49693843813893</v>
      </c>
      <c r="O598" s="23">
        <v>0</v>
      </c>
      <c r="P598" s="23">
        <v>2890.110907845748</v>
      </c>
      <c r="Q598" s="22">
        <v>55400.108403681625</v>
      </c>
      <c r="R598" s="22">
        <v>29842.45948844152</v>
      </c>
      <c r="S598" s="22">
        <v>1959.7497903854783</v>
      </c>
      <c r="T598" s="19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</row>
    <row r="599" spans="1:43" s="20" customFormat="1" ht="12" hidden="1">
      <c r="A599" s="21">
        <v>501406</v>
      </c>
      <c r="B599" s="21">
        <v>1406</v>
      </c>
      <c r="C599" s="21">
        <v>200171</v>
      </c>
      <c r="D599" s="17" t="s">
        <v>19</v>
      </c>
      <c r="E599" s="17" t="s">
        <v>31</v>
      </c>
      <c r="F599" s="17" t="s">
        <v>597</v>
      </c>
      <c r="G599" s="17">
        <v>16</v>
      </c>
      <c r="H599" s="17" t="s">
        <v>1101</v>
      </c>
      <c r="I599" s="17" t="s">
        <v>1049</v>
      </c>
      <c r="J599" s="22">
        <v>165149.1947340427</v>
      </c>
      <c r="K599" s="22">
        <v>13762.43289450356</v>
      </c>
      <c r="L599" s="22">
        <v>11194.76087069961</v>
      </c>
      <c r="M599" s="18">
        <v>0</v>
      </c>
      <c r="N599" s="22">
        <v>119.49693843813893</v>
      </c>
      <c r="O599" s="23">
        <v>0</v>
      </c>
      <c r="P599" s="23">
        <v>2890.110907845748</v>
      </c>
      <c r="Q599" s="22">
        <v>55400.108403681625</v>
      </c>
      <c r="R599" s="22">
        <v>29842.45948844152</v>
      </c>
      <c r="S599" s="22">
        <v>1959.7497903854783</v>
      </c>
      <c r="T599" s="19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</row>
    <row r="600" spans="1:43" s="20" customFormat="1" ht="12" hidden="1">
      <c r="A600" s="21">
        <v>501506</v>
      </c>
      <c r="B600" s="21">
        <v>1506</v>
      </c>
      <c r="C600" s="21">
        <v>200172</v>
      </c>
      <c r="D600" s="17" t="s">
        <v>19</v>
      </c>
      <c r="E600" s="17" t="s">
        <v>31</v>
      </c>
      <c r="F600" s="17" t="s">
        <v>547</v>
      </c>
      <c r="G600" s="17">
        <v>16</v>
      </c>
      <c r="H600" s="17" t="s">
        <v>1102</v>
      </c>
      <c r="I600" s="17" t="s">
        <v>1049</v>
      </c>
      <c r="J600" s="22">
        <v>165149.1947340427</v>
      </c>
      <c r="K600" s="22">
        <v>13762.43289450356</v>
      </c>
      <c r="L600" s="22">
        <v>11194.76087069961</v>
      </c>
      <c r="M600" s="18">
        <v>0</v>
      </c>
      <c r="N600" s="22">
        <v>119.49693843813893</v>
      </c>
      <c r="O600" s="23">
        <v>0</v>
      </c>
      <c r="P600" s="23">
        <v>2890.110907845748</v>
      </c>
      <c r="Q600" s="22">
        <v>55400.108403681625</v>
      </c>
      <c r="R600" s="22">
        <v>29842.45948844152</v>
      </c>
      <c r="S600" s="22">
        <v>1959.7497903854783</v>
      </c>
      <c r="T600" s="19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</row>
    <row r="601" spans="1:43" s="20" customFormat="1" ht="12" hidden="1">
      <c r="A601" s="21">
        <v>501101</v>
      </c>
      <c r="B601" s="21">
        <v>1101</v>
      </c>
      <c r="C601" s="21">
        <v>200175</v>
      </c>
      <c r="D601" s="17" t="s">
        <v>19</v>
      </c>
      <c r="E601" s="17" t="s">
        <v>20</v>
      </c>
      <c r="F601" s="17" t="s">
        <v>872</v>
      </c>
      <c r="G601" s="17">
        <v>16</v>
      </c>
      <c r="H601" s="17" t="s">
        <v>1103</v>
      </c>
      <c r="I601" s="17" t="s">
        <v>1049</v>
      </c>
      <c r="J601" s="22">
        <v>165149.1947340427</v>
      </c>
      <c r="K601" s="22">
        <v>13762.43289450356</v>
      </c>
      <c r="L601" s="22">
        <v>11194.76087069961</v>
      </c>
      <c r="M601" s="18">
        <v>0</v>
      </c>
      <c r="N601" s="22">
        <v>119.49693843813893</v>
      </c>
      <c r="O601" s="23">
        <v>0</v>
      </c>
      <c r="P601" s="23">
        <v>2890.110907845748</v>
      </c>
      <c r="Q601" s="22">
        <v>55400.108403681625</v>
      </c>
      <c r="R601" s="22">
        <v>29842.45948844152</v>
      </c>
      <c r="S601" s="22">
        <v>1959.7497903854783</v>
      </c>
      <c r="T601" s="19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</row>
    <row r="602" spans="1:43" s="20" customFormat="1" ht="12" hidden="1">
      <c r="A602" s="21">
        <v>501443</v>
      </c>
      <c r="B602" s="21">
        <v>1443</v>
      </c>
      <c r="C602" s="21">
        <v>200261</v>
      </c>
      <c r="D602" s="17" t="s">
        <v>19</v>
      </c>
      <c r="E602" s="17" t="s">
        <v>20</v>
      </c>
      <c r="F602" s="17" t="s">
        <v>1104</v>
      </c>
      <c r="G602" s="17">
        <v>16</v>
      </c>
      <c r="H602" s="17" t="s">
        <v>1105</v>
      </c>
      <c r="I602" s="17" t="s">
        <v>1049</v>
      </c>
      <c r="J602" s="22">
        <v>165149.1947340427</v>
      </c>
      <c r="K602" s="22">
        <v>13762.43289450356</v>
      </c>
      <c r="L602" s="22">
        <v>11194.76087069961</v>
      </c>
      <c r="M602" s="18">
        <v>0</v>
      </c>
      <c r="N602" s="22">
        <v>119.49693843813893</v>
      </c>
      <c r="O602" s="23">
        <v>0</v>
      </c>
      <c r="P602" s="23">
        <v>2890.110907845748</v>
      </c>
      <c r="Q602" s="22">
        <v>55400.108403681625</v>
      </c>
      <c r="R602" s="22">
        <v>29842.45948844152</v>
      </c>
      <c r="S602" s="22">
        <v>1959.7497903854783</v>
      </c>
      <c r="T602" s="19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</row>
    <row r="603" spans="1:43" s="20" customFormat="1" ht="12" hidden="1">
      <c r="A603" s="21">
        <v>501444</v>
      </c>
      <c r="B603" s="21">
        <v>1444</v>
      </c>
      <c r="C603" s="21">
        <v>200265</v>
      </c>
      <c r="D603" s="17" t="s">
        <v>19</v>
      </c>
      <c r="E603" s="17" t="s">
        <v>20</v>
      </c>
      <c r="F603" s="17" t="s">
        <v>1106</v>
      </c>
      <c r="G603" s="17">
        <v>16</v>
      </c>
      <c r="H603" s="17" t="s">
        <v>1107</v>
      </c>
      <c r="I603" s="17" t="s">
        <v>1049</v>
      </c>
      <c r="J603" s="22">
        <v>165149.1947340427</v>
      </c>
      <c r="K603" s="22">
        <v>13762.43289450356</v>
      </c>
      <c r="L603" s="22">
        <v>11194.76087069961</v>
      </c>
      <c r="M603" s="18">
        <v>0</v>
      </c>
      <c r="N603" s="22">
        <v>119.49693843813893</v>
      </c>
      <c r="O603" s="23">
        <v>0</v>
      </c>
      <c r="P603" s="23">
        <v>2890.110907845748</v>
      </c>
      <c r="Q603" s="22">
        <v>55400.108403681625</v>
      </c>
      <c r="R603" s="22">
        <v>29842.45948844152</v>
      </c>
      <c r="S603" s="22">
        <v>1959.7497903854783</v>
      </c>
      <c r="T603" s="19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</row>
    <row r="604" spans="1:43" s="20" customFormat="1" ht="12" hidden="1">
      <c r="A604" s="21">
        <v>501444</v>
      </c>
      <c r="B604" s="21">
        <v>1444</v>
      </c>
      <c r="C604" s="21">
        <v>200268</v>
      </c>
      <c r="D604" s="17" t="s">
        <v>19</v>
      </c>
      <c r="E604" s="17" t="s">
        <v>20</v>
      </c>
      <c r="F604" s="17" t="s">
        <v>1108</v>
      </c>
      <c r="G604" s="17">
        <v>16</v>
      </c>
      <c r="H604" s="17" t="s">
        <v>1109</v>
      </c>
      <c r="I604" s="17" t="s">
        <v>1049</v>
      </c>
      <c r="J604" s="22">
        <v>165149.1947340427</v>
      </c>
      <c r="K604" s="22">
        <v>13762.43289450356</v>
      </c>
      <c r="L604" s="22">
        <v>11194.76087069961</v>
      </c>
      <c r="M604" s="18">
        <v>0</v>
      </c>
      <c r="N604" s="22">
        <v>119.49693843813893</v>
      </c>
      <c r="O604" s="23">
        <v>0</v>
      </c>
      <c r="P604" s="23">
        <v>2890.110907845748</v>
      </c>
      <c r="Q604" s="22">
        <v>55400.108403681625</v>
      </c>
      <c r="R604" s="22">
        <v>29842.45948844152</v>
      </c>
      <c r="S604" s="22">
        <v>1959.7497903854783</v>
      </c>
      <c r="T604" s="19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</row>
    <row r="605" spans="1:43" s="20" customFormat="1" ht="12" hidden="1">
      <c r="A605" s="21">
        <v>501445</v>
      </c>
      <c r="B605" s="21">
        <v>1445</v>
      </c>
      <c r="C605" s="21">
        <v>200269</v>
      </c>
      <c r="D605" s="17" t="s">
        <v>19</v>
      </c>
      <c r="E605" s="17" t="s">
        <v>20</v>
      </c>
      <c r="F605" s="17" t="s">
        <v>614</v>
      </c>
      <c r="G605" s="17">
        <v>16</v>
      </c>
      <c r="H605" s="17" t="s">
        <v>1110</v>
      </c>
      <c r="I605" s="17" t="s">
        <v>1049</v>
      </c>
      <c r="J605" s="22">
        <v>165149.1947340427</v>
      </c>
      <c r="K605" s="22">
        <v>13762.43289450356</v>
      </c>
      <c r="L605" s="22">
        <v>11194.76087069961</v>
      </c>
      <c r="M605" s="18">
        <v>0</v>
      </c>
      <c r="N605" s="22">
        <v>119.49693843813893</v>
      </c>
      <c r="O605" s="23">
        <v>0</v>
      </c>
      <c r="P605" s="23">
        <v>2890.110907845748</v>
      </c>
      <c r="Q605" s="22">
        <v>55400.108403681625</v>
      </c>
      <c r="R605" s="22">
        <v>29842.45948844152</v>
      </c>
      <c r="S605" s="22">
        <v>1959.7497903854783</v>
      </c>
      <c r="T605" s="19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</row>
    <row r="606" spans="1:43" s="20" customFormat="1" ht="12" hidden="1">
      <c r="A606" s="21">
        <v>501443</v>
      </c>
      <c r="B606" s="21">
        <v>1443</v>
      </c>
      <c r="C606" s="21">
        <v>200270</v>
      </c>
      <c r="D606" s="17" t="s">
        <v>19</v>
      </c>
      <c r="E606" s="17" t="s">
        <v>31</v>
      </c>
      <c r="F606" s="17" t="s">
        <v>610</v>
      </c>
      <c r="G606" s="17">
        <v>16</v>
      </c>
      <c r="H606" s="17" t="s">
        <v>1111</v>
      </c>
      <c r="I606" s="17" t="s">
        <v>1049</v>
      </c>
      <c r="J606" s="22">
        <v>165149.1947340427</v>
      </c>
      <c r="K606" s="22">
        <v>13762.43289450356</v>
      </c>
      <c r="L606" s="22">
        <v>11194.76087069961</v>
      </c>
      <c r="M606" s="18">
        <v>0</v>
      </c>
      <c r="N606" s="22">
        <v>119.49693843813893</v>
      </c>
      <c r="O606" s="23">
        <v>0</v>
      </c>
      <c r="P606" s="23">
        <v>2890.110907845748</v>
      </c>
      <c r="Q606" s="22">
        <v>55400.108403681625</v>
      </c>
      <c r="R606" s="22">
        <v>29842.45948844152</v>
      </c>
      <c r="S606" s="22">
        <v>1959.7497903854783</v>
      </c>
      <c r="T606" s="4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</row>
    <row r="607" spans="1:43" s="20" customFormat="1" ht="12" hidden="1">
      <c r="A607" s="21">
        <v>501444</v>
      </c>
      <c r="B607" s="21">
        <v>1444</v>
      </c>
      <c r="C607" s="21">
        <v>200271</v>
      </c>
      <c r="D607" s="17" t="s">
        <v>19</v>
      </c>
      <c r="E607" s="17" t="s">
        <v>20</v>
      </c>
      <c r="F607" s="17" t="s">
        <v>1112</v>
      </c>
      <c r="G607" s="17">
        <v>16</v>
      </c>
      <c r="H607" s="17" t="s">
        <v>1113</v>
      </c>
      <c r="I607" s="17" t="s">
        <v>1049</v>
      </c>
      <c r="J607" s="22">
        <v>165149.1947340427</v>
      </c>
      <c r="K607" s="22">
        <v>13762.43289450356</v>
      </c>
      <c r="L607" s="22">
        <v>11194.76087069961</v>
      </c>
      <c r="M607" s="18">
        <v>0</v>
      </c>
      <c r="N607" s="22">
        <v>119.49693843813893</v>
      </c>
      <c r="O607" s="23">
        <v>0</v>
      </c>
      <c r="P607" s="23">
        <v>2890.110907845748</v>
      </c>
      <c r="Q607" s="22">
        <v>55400.108403681625</v>
      </c>
      <c r="R607" s="22">
        <v>29842.45948844152</v>
      </c>
      <c r="S607" s="22">
        <v>1959.7497903854783</v>
      </c>
      <c r="T607" s="19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</row>
    <row r="608" spans="1:43" ht="12" hidden="1">
      <c r="A608" s="21">
        <v>501506</v>
      </c>
      <c r="B608" s="21">
        <v>1506</v>
      </c>
      <c r="C608" s="21">
        <v>200272</v>
      </c>
      <c r="D608" s="17" t="s">
        <v>19</v>
      </c>
      <c r="E608" s="17" t="s">
        <v>20</v>
      </c>
      <c r="F608" s="17" t="s">
        <v>109</v>
      </c>
      <c r="G608" s="17">
        <v>16</v>
      </c>
      <c r="H608" s="17" t="s">
        <v>1053</v>
      </c>
      <c r="I608" s="17" t="s">
        <v>1049</v>
      </c>
      <c r="J608" s="22">
        <v>165149.1947340427</v>
      </c>
      <c r="K608" s="22">
        <v>13762.43289450356</v>
      </c>
      <c r="L608" s="22">
        <v>11194.76087069961</v>
      </c>
      <c r="M608" s="18">
        <v>0</v>
      </c>
      <c r="N608" s="22">
        <v>119.49693843813893</v>
      </c>
      <c r="O608" s="23">
        <v>0</v>
      </c>
      <c r="P608" s="23">
        <v>2890.110907845748</v>
      </c>
      <c r="Q608" s="22">
        <v>55400.108403681625</v>
      </c>
      <c r="R608" s="22">
        <v>29842.45948844152</v>
      </c>
      <c r="S608" s="22">
        <v>1959.7497903854783</v>
      </c>
      <c r="T608" s="19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7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</row>
    <row r="609" spans="1:43" s="20" customFormat="1" ht="12" hidden="1">
      <c r="A609" s="21">
        <v>501444</v>
      </c>
      <c r="B609" s="21">
        <v>1444</v>
      </c>
      <c r="C609" s="21">
        <v>200274</v>
      </c>
      <c r="D609" s="17" t="s">
        <v>19</v>
      </c>
      <c r="E609" s="17" t="s">
        <v>20</v>
      </c>
      <c r="F609" s="17" t="s">
        <v>334</v>
      </c>
      <c r="G609" s="17">
        <v>16</v>
      </c>
      <c r="H609" s="17" t="s">
        <v>1114</v>
      </c>
      <c r="I609" s="17" t="s">
        <v>1049</v>
      </c>
      <c r="J609" s="22">
        <v>165149.1947340427</v>
      </c>
      <c r="K609" s="22">
        <v>13762.43289450356</v>
      </c>
      <c r="L609" s="22">
        <v>11194.76087069961</v>
      </c>
      <c r="M609" s="18">
        <v>0</v>
      </c>
      <c r="N609" s="22">
        <v>119.49693843813893</v>
      </c>
      <c r="O609" s="23">
        <v>0</v>
      </c>
      <c r="P609" s="23">
        <v>2890.110907845748</v>
      </c>
      <c r="Q609" s="22">
        <v>55400.108403681625</v>
      </c>
      <c r="R609" s="22">
        <v>29842.45948844152</v>
      </c>
      <c r="S609" s="22">
        <v>1959.7497903854783</v>
      </c>
      <c r="T609" s="19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</row>
    <row r="610" spans="1:43" s="20" customFormat="1" ht="12" hidden="1">
      <c r="A610" s="21">
        <v>501443</v>
      </c>
      <c r="B610" s="21">
        <v>1443</v>
      </c>
      <c r="C610" s="21">
        <v>200275</v>
      </c>
      <c r="D610" s="17" t="s">
        <v>19</v>
      </c>
      <c r="E610" s="17" t="s">
        <v>20</v>
      </c>
      <c r="F610" s="17" t="s">
        <v>145</v>
      </c>
      <c r="G610" s="17">
        <v>16</v>
      </c>
      <c r="H610" s="17" t="s">
        <v>1115</v>
      </c>
      <c r="I610" s="17" t="s">
        <v>1049</v>
      </c>
      <c r="J610" s="22">
        <v>165149.1947340427</v>
      </c>
      <c r="K610" s="22">
        <v>13762.43289450356</v>
      </c>
      <c r="L610" s="22">
        <v>11194.76087069961</v>
      </c>
      <c r="M610" s="18">
        <v>0</v>
      </c>
      <c r="N610" s="22">
        <v>119.49693843813893</v>
      </c>
      <c r="O610" s="23">
        <v>0</v>
      </c>
      <c r="P610" s="23">
        <v>2890.110907845748</v>
      </c>
      <c r="Q610" s="22">
        <v>55400.108403681625</v>
      </c>
      <c r="R610" s="22">
        <v>29842.45948844152</v>
      </c>
      <c r="S610" s="22">
        <v>1959.7497903854783</v>
      </c>
      <c r="T610" s="19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</row>
    <row r="611" spans="1:43" s="20" customFormat="1" ht="12" hidden="1">
      <c r="A611" s="21">
        <v>501506</v>
      </c>
      <c r="B611" s="21">
        <v>1506</v>
      </c>
      <c r="C611" s="21">
        <v>200276</v>
      </c>
      <c r="D611" s="17" t="s">
        <v>19</v>
      </c>
      <c r="E611" s="17" t="s">
        <v>31</v>
      </c>
      <c r="F611" s="17" t="s">
        <v>1116</v>
      </c>
      <c r="G611" s="17">
        <v>16</v>
      </c>
      <c r="H611" s="17" t="s">
        <v>1117</v>
      </c>
      <c r="I611" s="17" t="s">
        <v>1049</v>
      </c>
      <c r="J611" s="22">
        <v>165149.1947340427</v>
      </c>
      <c r="K611" s="22">
        <v>13762.43289450356</v>
      </c>
      <c r="L611" s="22">
        <v>11194.76087069961</v>
      </c>
      <c r="M611" s="18">
        <v>0</v>
      </c>
      <c r="N611" s="22">
        <v>119.49693843813893</v>
      </c>
      <c r="O611" s="23">
        <v>0</v>
      </c>
      <c r="P611" s="23">
        <v>2890.110907845748</v>
      </c>
      <c r="Q611" s="22">
        <v>55400.108403681625</v>
      </c>
      <c r="R611" s="22">
        <v>29842.45948844152</v>
      </c>
      <c r="S611" s="22">
        <v>1959.7497903854783</v>
      </c>
      <c r="T611" s="19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</row>
    <row r="612" spans="1:43" s="20" customFormat="1" ht="12" hidden="1">
      <c r="A612" s="21">
        <v>501445</v>
      </c>
      <c r="B612" s="21">
        <v>1445</v>
      </c>
      <c r="C612" s="21">
        <v>200278</v>
      </c>
      <c r="D612" s="17" t="s">
        <v>19</v>
      </c>
      <c r="E612" s="17" t="s">
        <v>31</v>
      </c>
      <c r="F612" s="17" t="s">
        <v>945</v>
      </c>
      <c r="G612" s="17">
        <v>16</v>
      </c>
      <c r="H612" s="17" t="s">
        <v>1118</v>
      </c>
      <c r="I612" s="17" t="s">
        <v>1049</v>
      </c>
      <c r="J612" s="22">
        <v>165149.1947340427</v>
      </c>
      <c r="K612" s="22">
        <v>13762.43289450356</v>
      </c>
      <c r="L612" s="22">
        <v>11194.76087069961</v>
      </c>
      <c r="M612" s="18">
        <v>0</v>
      </c>
      <c r="N612" s="22">
        <v>119.49693843813893</v>
      </c>
      <c r="O612" s="23">
        <v>0</v>
      </c>
      <c r="P612" s="23">
        <v>2890.110907845748</v>
      </c>
      <c r="Q612" s="22">
        <v>55400.108403681625</v>
      </c>
      <c r="R612" s="22">
        <v>29842.45948844152</v>
      </c>
      <c r="S612" s="22">
        <v>1959.7497903854783</v>
      </c>
      <c r="T612" s="19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</row>
    <row r="613" spans="1:43" s="20" customFormat="1" ht="12" hidden="1">
      <c r="A613" s="21">
        <v>501443</v>
      </c>
      <c r="B613" s="21">
        <v>1443</v>
      </c>
      <c r="C613" s="21">
        <v>200279</v>
      </c>
      <c r="D613" s="17" t="s">
        <v>19</v>
      </c>
      <c r="E613" s="17" t="s">
        <v>20</v>
      </c>
      <c r="F613" s="17" t="s">
        <v>352</v>
      </c>
      <c r="G613" s="17">
        <v>16</v>
      </c>
      <c r="H613" s="17" t="s">
        <v>1119</v>
      </c>
      <c r="I613" s="17" t="s">
        <v>1049</v>
      </c>
      <c r="J613" s="22">
        <v>165149.1947340427</v>
      </c>
      <c r="K613" s="22">
        <v>13762.43289450356</v>
      </c>
      <c r="L613" s="22">
        <v>11194.76087069961</v>
      </c>
      <c r="M613" s="18">
        <v>0</v>
      </c>
      <c r="N613" s="22">
        <v>119.49693843813893</v>
      </c>
      <c r="O613" s="23">
        <v>0</v>
      </c>
      <c r="P613" s="23">
        <v>2890.110907845748</v>
      </c>
      <c r="Q613" s="22">
        <v>55400.108403681625</v>
      </c>
      <c r="R613" s="22">
        <v>29842.45948844152</v>
      </c>
      <c r="S613" s="22">
        <v>1959.7497903854783</v>
      </c>
      <c r="T613" s="19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</row>
    <row r="614" spans="1:43" s="20" customFormat="1" ht="12" hidden="1">
      <c r="A614" s="21">
        <v>501444</v>
      </c>
      <c r="B614" s="21">
        <v>1444</v>
      </c>
      <c r="C614" s="21">
        <v>200280</v>
      </c>
      <c r="D614" s="17" t="s">
        <v>19</v>
      </c>
      <c r="E614" s="17" t="s">
        <v>31</v>
      </c>
      <c r="F614" s="17" t="s">
        <v>1120</v>
      </c>
      <c r="G614" s="17">
        <v>16</v>
      </c>
      <c r="H614" s="17" t="s">
        <v>1121</v>
      </c>
      <c r="I614" s="17" t="s">
        <v>1049</v>
      </c>
      <c r="J614" s="22">
        <v>165149.1947340427</v>
      </c>
      <c r="K614" s="22">
        <v>13762.43289450356</v>
      </c>
      <c r="L614" s="22">
        <v>11194.76087069961</v>
      </c>
      <c r="M614" s="18">
        <v>0</v>
      </c>
      <c r="N614" s="22">
        <v>119.49693843813893</v>
      </c>
      <c r="O614" s="23">
        <v>0</v>
      </c>
      <c r="P614" s="23">
        <v>2890.110907845748</v>
      </c>
      <c r="Q614" s="22">
        <v>55400.108403681625</v>
      </c>
      <c r="R614" s="22">
        <v>29842.45948844152</v>
      </c>
      <c r="S614" s="22">
        <v>1959.7497903854783</v>
      </c>
      <c r="T614" s="19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</row>
    <row r="615" spans="1:43" s="20" customFormat="1" ht="12" hidden="1">
      <c r="A615" s="21">
        <v>501443</v>
      </c>
      <c r="B615" s="21">
        <v>1443</v>
      </c>
      <c r="C615" s="21">
        <v>200281</v>
      </c>
      <c r="D615" s="17" t="s">
        <v>19</v>
      </c>
      <c r="E615" s="17" t="s">
        <v>20</v>
      </c>
      <c r="F615" s="17" t="s">
        <v>907</v>
      </c>
      <c r="G615" s="17">
        <v>16</v>
      </c>
      <c r="H615" s="17" t="s">
        <v>1122</v>
      </c>
      <c r="I615" s="17" t="s">
        <v>1049</v>
      </c>
      <c r="J615" s="22">
        <v>165149.1947340427</v>
      </c>
      <c r="K615" s="22">
        <v>13762.43289450356</v>
      </c>
      <c r="L615" s="22">
        <v>11194.76087069961</v>
      </c>
      <c r="M615" s="18">
        <v>0</v>
      </c>
      <c r="N615" s="22">
        <v>119.49693843813893</v>
      </c>
      <c r="O615" s="23">
        <v>0</v>
      </c>
      <c r="P615" s="23">
        <v>2890.110907845748</v>
      </c>
      <c r="Q615" s="22">
        <v>55400.108403681625</v>
      </c>
      <c r="R615" s="22">
        <v>29842.45948844152</v>
      </c>
      <c r="S615" s="22">
        <v>1959.7497903854783</v>
      </c>
      <c r="T615" s="19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</row>
    <row r="616" spans="1:43" s="20" customFormat="1" ht="12" hidden="1">
      <c r="A616" s="21">
        <v>501444</v>
      </c>
      <c r="B616" s="21">
        <v>1444</v>
      </c>
      <c r="C616" s="21">
        <v>200283</v>
      </c>
      <c r="D616" s="17" t="s">
        <v>19</v>
      </c>
      <c r="E616" s="17" t="s">
        <v>31</v>
      </c>
      <c r="F616" s="17" t="s">
        <v>818</v>
      </c>
      <c r="G616" s="17">
        <v>16</v>
      </c>
      <c r="H616" s="17" t="s">
        <v>1123</v>
      </c>
      <c r="I616" s="17" t="s">
        <v>1049</v>
      </c>
      <c r="J616" s="22">
        <v>165149.1947340427</v>
      </c>
      <c r="K616" s="22">
        <v>13762.43289450356</v>
      </c>
      <c r="L616" s="22">
        <v>11194.76087069961</v>
      </c>
      <c r="M616" s="18">
        <v>0</v>
      </c>
      <c r="N616" s="22">
        <v>119.49693843813893</v>
      </c>
      <c r="O616" s="23">
        <v>0</v>
      </c>
      <c r="P616" s="23">
        <v>2890.110907845748</v>
      </c>
      <c r="Q616" s="22">
        <v>55400.108403681625</v>
      </c>
      <c r="R616" s="22">
        <v>29842.45948844152</v>
      </c>
      <c r="S616" s="22">
        <v>1959.7497903854783</v>
      </c>
      <c r="T616" s="19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</row>
    <row r="617" spans="1:43" s="20" customFormat="1" ht="12" hidden="1">
      <c r="A617" s="21">
        <v>501445</v>
      </c>
      <c r="B617" s="21">
        <v>1445</v>
      </c>
      <c r="C617" s="21">
        <v>200284</v>
      </c>
      <c r="D617" s="17" t="s">
        <v>19</v>
      </c>
      <c r="E617" s="17" t="s">
        <v>31</v>
      </c>
      <c r="F617" s="17" t="s">
        <v>202</v>
      </c>
      <c r="G617" s="17">
        <v>16</v>
      </c>
      <c r="H617" s="17" t="s">
        <v>1124</v>
      </c>
      <c r="I617" s="17" t="s">
        <v>1049</v>
      </c>
      <c r="J617" s="22">
        <v>165149.1947340427</v>
      </c>
      <c r="K617" s="22">
        <v>13762.43289450356</v>
      </c>
      <c r="L617" s="22">
        <v>11194.76087069961</v>
      </c>
      <c r="M617" s="18">
        <v>0</v>
      </c>
      <c r="N617" s="22">
        <v>119.49693843813893</v>
      </c>
      <c r="O617" s="23">
        <v>0</v>
      </c>
      <c r="P617" s="23">
        <v>2890.110907845748</v>
      </c>
      <c r="Q617" s="22">
        <v>55400.108403681625</v>
      </c>
      <c r="R617" s="22">
        <v>29842.45948844152</v>
      </c>
      <c r="S617" s="22">
        <v>1959.7497903854783</v>
      </c>
      <c r="T617" s="19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</row>
    <row r="618" spans="1:43" ht="12" hidden="1">
      <c r="A618" s="21">
        <v>501443</v>
      </c>
      <c r="B618" s="21">
        <v>1443</v>
      </c>
      <c r="C618" s="21">
        <v>200285</v>
      </c>
      <c r="D618" s="17" t="s">
        <v>19</v>
      </c>
      <c r="E618" s="17" t="s">
        <v>20</v>
      </c>
      <c r="F618" s="17" t="s">
        <v>1125</v>
      </c>
      <c r="G618" s="17">
        <v>16</v>
      </c>
      <c r="H618" s="17" t="s">
        <v>1113</v>
      </c>
      <c r="I618" s="17" t="s">
        <v>1049</v>
      </c>
      <c r="J618" s="22">
        <v>165149.1947340427</v>
      </c>
      <c r="K618" s="22">
        <v>13762.43289450356</v>
      </c>
      <c r="L618" s="22">
        <v>11194.76087069961</v>
      </c>
      <c r="M618" s="18">
        <v>0</v>
      </c>
      <c r="N618" s="22">
        <v>119.49693843813893</v>
      </c>
      <c r="O618" s="23">
        <v>0</v>
      </c>
      <c r="P618" s="23">
        <v>2890.110907845748</v>
      </c>
      <c r="Q618" s="22">
        <v>55400.108403681625</v>
      </c>
      <c r="R618" s="22">
        <v>29842.45948844152</v>
      </c>
      <c r="S618" s="22">
        <v>1959.7497903854783</v>
      </c>
      <c r="T618" s="19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7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</row>
    <row r="619" spans="1:43" s="20" customFormat="1" ht="12" hidden="1">
      <c r="A619" s="21">
        <v>501406</v>
      </c>
      <c r="B619" s="21">
        <v>1406</v>
      </c>
      <c r="C619" s="21">
        <v>200286</v>
      </c>
      <c r="D619" s="17" t="s">
        <v>19</v>
      </c>
      <c r="E619" s="17" t="s">
        <v>20</v>
      </c>
      <c r="F619" s="17" t="s">
        <v>1126</v>
      </c>
      <c r="G619" s="17">
        <v>16</v>
      </c>
      <c r="H619" s="17" t="s">
        <v>280</v>
      </c>
      <c r="I619" s="17" t="s">
        <v>1049</v>
      </c>
      <c r="J619" s="22">
        <v>165149.1947340427</v>
      </c>
      <c r="K619" s="22">
        <v>13762.43289450356</v>
      </c>
      <c r="L619" s="22">
        <v>11194.76087069961</v>
      </c>
      <c r="M619" s="18">
        <v>0</v>
      </c>
      <c r="N619" s="22">
        <v>119.49693843813893</v>
      </c>
      <c r="O619" s="23">
        <v>0</v>
      </c>
      <c r="P619" s="23">
        <v>2890.110907845748</v>
      </c>
      <c r="Q619" s="22">
        <v>55400.108403681625</v>
      </c>
      <c r="R619" s="22">
        <v>29842.45948844152</v>
      </c>
      <c r="S619" s="22">
        <v>1959.7497903854783</v>
      </c>
      <c r="T619" s="19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</row>
    <row r="620" spans="1:43" s="20" customFormat="1" ht="12" hidden="1">
      <c r="A620" s="21">
        <v>501443</v>
      </c>
      <c r="B620" s="21">
        <v>1443</v>
      </c>
      <c r="C620" s="21">
        <v>200287</v>
      </c>
      <c r="D620" s="17" t="s">
        <v>19</v>
      </c>
      <c r="E620" s="17" t="s">
        <v>20</v>
      </c>
      <c r="F620" s="17" t="s">
        <v>393</v>
      </c>
      <c r="G620" s="17">
        <v>16</v>
      </c>
      <c r="H620" s="17" t="s">
        <v>29</v>
      </c>
      <c r="I620" s="17" t="s">
        <v>1049</v>
      </c>
      <c r="J620" s="22">
        <v>165149.1947340427</v>
      </c>
      <c r="K620" s="22">
        <v>13762.43289450356</v>
      </c>
      <c r="L620" s="22">
        <v>11194.76087069961</v>
      </c>
      <c r="M620" s="18">
        <v>0</v>
      </c>
      <c r="N620" s="22">
        <v>119.49693843813893</v>
      </c>
      <c r="O620" s="23">
        <v>0</v>
      </c>
      <c r="P620" s="23">
        <v>2890.110907845748</v>
      </c>
      <c r="Q620" s="22">
        <v>55400.108403681625</v>
      </c>
      <c r="R620" s="22">
        <v>29842.45948844152</v>
      </c>
      <c r="S620" s="22">
        <v>1959.7497903854783</v>
      </c>
      <c r="T620" s="19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</row>
    <row r="621" spans="1:43" s="20" customFormat="1" ht="12" hidden="1">
      <c r="A621" s="21">
        <v>501445</v>
      </c>
      <c r="B621" s="21">
        <v>1445</v>
      </c>
      <c r="C621" s="21">
        <v>200289</v>
      </c>
      <c r="D621" s="17" t="s">
        <v>19</v>
      </c>
      <c r="E621" s="17" t="s">
        <v>20</v>
      </c>
      <c r="F621" s="17" t="s">
        <v>295</v>
      </c>
      <c r="G621" s="17">
        <v>16</v>
      </c>
      <c r="H621" s="17" t="s">
        <v>1127</v>
      </c>
      <c r="I621" s="17" t="s">
        <v>1049</v>
      </c>
      <c r="J621" s="22">
        <v>165149.1947340427</v>
      </c>
      <c r="K621" s="22">
        <v>13762.43289450356</v>
      </c>
      <c r="L621" s="22">
        <v>11194.76087069961</v>
      </c>
      <c r="M621" s="18">
        <v>0</v>
      </c>
      <c r="N621" s="22">
        <v>119.49693843813893</v>
      </c>
      <c r="O621" s="23">
        <v>0</v>
      </c>
      <c r="P621" s="23">
        <v>2890.110907845748</v>
      </c>
      <c r="Q621" s="22">
        <v>55400.108403681625</v>
      </c>
      <c r="R621" s="22">
        <v>29842.45948844152</v>
      </c>
      <c r="S621" s="22">
        <v>1959.7497903854783</v>
      </c>
      <c r="T621" s="19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</row>
    <row r="622" spans="1:43" s="20" customFormat="1" ht="12" hidden="1">
      <c r="A622" s="21">
        <v>501445</v>
      </c>
      <c r="B622" s="21">
        <v>1445</v>
      </c>
      <c r="C622" s="21">
        <v>200291</v>
      </c>
      <c r="D622" s="17" t="s">
        <v>19</v>
      </c>
      <c r="E622" s="17" t="s">
        <v>20</v>
      </c>
      <c r="F622" s="17" t="s">
        <v>202</v>
      </c>
      <c r="G622" s="17">
        <v>16</v>
      </c>
      <c r="H622" s="17" t="s">
        <v>1128</v>
      </c>
      <c r="I622" s="17" t="s">
        <v>1049</v>
      </c>
      <c r="J622" s="22">
        <v>165149.1947340427</v>
      </c>
      <c r="K622" s="22">
        <v>13762.43289450356</v>
      </c>
      <c r="L622" s="22">
        <v>11194.76087069961</v>
      </c>
      <c r="M622" s="18">
        <v>0</v>
      </c>
      <c r="N622" s="22">
        <v>119.49693843813893</v>
      </c>
      <c r="O622" s="23">
        <v>0</v>
      </c>
      <c r="P622" s="23">
        <v>2890.110907845748</v>
      </c>
      <c r="Q622" s="22">
        <v>55400.108403681625</v>
      </c>
      <c r="R622" s="22">
        <v>29842.45948844152</v>
      </c>
      <c r="S622" s="22">
        <v>1959.7497903854783</v>
      </c>
      <c r="T622" s="19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</row>
    <row r="623" spans="1:43" s="20" customFormat="1" ht="12" hidden="1">
      <c r="A623" s="21">
        <v>501444</v>
      </c>
      <c r="B623" s="21">
        <v>1444</v>
      </c>
      <c r="C623" s="21">
        <v>200292</v>
      </c>
      <c r="D623" s="17" t="s">
        <v>19</v>
      </c>
      <c r="E623" s="17" t="s">
        <v>31</v>
      </c>
      <c r="F623" s="17" t="s">
        <v>45</v>
      </c>
      <c r="G623" s="17">
        <v>16</v>
      </c>
      <c r="H623" s="17" t="s">
        <v>504</v>
      </c>
      <c r="I623" s="17" t="s">
        <v>1049</v>
      </c>
      <c r="J623" s="22">
        <v>165149.1947340427</v>
      </c>
      <c r="K623" s="22">
        <v>13762.43289450356</v>
      </c>
      <c r="L623" s="22">
        <v>11194.76087069961</v>
      </c>
      <c r="M623" s="18">
        <v>0</v>
      </c>
      <c r="N623" s="22">
        <v>119.49693843813893</v>
      </c>
      <c r="O623" s="23">
        <v>0</v>
      </c>
      <c r="P623" s="23">
        <v>2890.110907845748</v>
      </c>
      <c r="Q623" s="22">
        <v>55400.108403681625</v>
      </c>
      <c r="R623" s="22">
        <v>29842.45948844152</v>
      </c>
      <c r="S623" s="22">
        <v>1959.7497903854783</v>
      </c>
      <c r="T623" s="19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</row>
    <row r="624" spans="1:43" s="20" customFormat="1" ht="12" hidden="1">
      <c r="A624" s="21">
        <v>501443</v>
      </c>
      <c r="B624" s="21">
        <v>1443</v>
      </c>
      <c r="C624" s="21">
        <v>200293</v>
      </c>
      <c r="D624" s="17" t="s">
        <v>19</v>
      </c>
      <c r="E624" s="17" t="s">
        <v>20</v>
      </c>
      <c r="F624" s="17" t="s">
        <v>1129</v>
      </c>
      <c r="G624" s="17">
        <v>16</v>
      </c>
      <c r="H624" s="17" t="s">
        <v>1130</v>
      </c>
      <c r="I624" s="17" t="s">
        <v>1049</v>
      </c>
      <c r="J624" s="22">
        <v>165149.1947340427</v>
      </c>
      <c r="K624" s="22">
        <v>13762.43289450356</v>
      </c>
      <c r="L624" s="22">
        <v>11194.76087069961</v>
      </c>
      <c r="M624" s="18">
        <v>0</v>
      </c>
      <c r="N624" s="22">
        <v>119.49693843813893</v>
      </c>
      <c r="O624" s="18">
        <v>0</v>
      </c>
      <c r="P624" s="23">
        <v>2890.110907845748</v>
      </c>
      <c r="Q624" s="22">
        <v>55400.108403681625</v>
      </c>
      <c r="R624" s="22">
        <v>29842.45948844152</v>
      </c>
      <c r="S624" s="22">
        <v>1959.7497903854783</v>
      </c>
      <c r="T624" s="19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</row>
    <row r="625" spans="1:43" s="20" customFormat="1" ht="12" hidden="1">
      <c r="A625" s="21">
        <v>501443</v>
      </c>
      <c r="B625" s="21">
        <v>1443</v>
      </c>
      <c r="C625" s="21">
        <v>200296</v>
      </c>
      <c r="D625" s="17" t="s">
        <v>19</v>
      </c>
      <c r="E625" s="17" t="s">
        <v>31</v>
      </c>
      <c r="F625" s="17" t="s">
        <v>853</v>
      </c>
      <c r="G625" s="17">
        <v>16</v>
      </c>
      <c r="H625" s="17" t="s">
        <v>1131</v>
      </c>
      <c r="I625" s="17" t="s">
        <v>1049</v>
      </c>
      <c r="J625" s="22">
        <v>165149.1947340427</v>
      </c>
      <c r="K625" s="22">
        <v>13762.43289450356</v>
      </c>
      <c r="L625" s="22">
        <v>11194.76087069961</v>
      </c>
      <c r="M625" s="18">
        <v>0</v>
      </c>
      <c r="N625" s="22">
        <v>119.49693843813893</v>
      </c>
      <c r="O625" s="18">
        <v>0</v>
      </c>
      <c r="P625" s="23">
        <v>2890.110907845748</v>
      </c>
      <c r="Q625" s="22">
        <v>55400.108403681625</v>
      </c>
      <c r="R625" s="22">
        <v>29842.45948844152</v>
      </c>
      <c r="S625" s="22">
        <v>1959.7497903854783</v>
      </c>
      <c r="T625" s="19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</row>
    <row r="626" spans="1:43" s="20" customFormat="1" ht="12" hidden="1">
      <c r="A626" s="21">
        <v>501443</v>
      </c>
      <c r="B626" s="21">
        <v>1443</v>
      </c>
      <c r="C626" s="21">
        <v>200297</v>
      </c>
      <c r="D626" s="17" t="s">
        <v>19</v>
      </c>
      <c r="E626" s="17" t="s">
        <v>31</v>
      </c>
      <c r="F626" s="17" t="s">
        <v>1132</v>
      </c>
      <c r="G626" s="17">
        <v>16</v>
      </c>
      <c r="H626" s="17" t="s">
        <v>1133</v>
      </c>
      <c r="I626" s="17" t="s">
        <v>1049</v>
      </c>
      <c r="J626" s="22">
        <v>165149.1947340427</v>
      </c>
      <c r="K626" s="22">
        <v>13762.43289450356</v>
      </c>
      <c r="L626" s="22">
        <v>11194.76087069961</v>
      </c>
      <c r="M626" s="18">
        <v>0</v>
      </c>
      <c r="N626" s="22">
        <v>119.49693843813893</v>
      </c>
      <c r="O626" s="18">
        <v>0</v>
      </c>
      <c r="P626" s="23">
        <v>2890.110907845748</v>
      </c>
      <c r="Q626" s="22">
        <v>55400.108403681625</v>
      </c>
      <c r="R626" s="22">
        <v>29842.45948844152</v>
      </c>
      <c r="S626" s="22">
        <v>1959.7497903854783</v>
      </c>
      <c r="T626" s="3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</row>
    <row r="627" spans="1:43" s="32" customFormat="1" ht="12" hidden="1">
      <c r="A627" s="21">
        <v>501443</v>
      </c>
      <c r="B627" s="21">
        <v>1443</v>
      </c>
      <c r="C627" s="21">
        <v>200303</v>
      </c>
      <c r="D627" s="17" t="s">
        <v>19</v>
      </c>
      <c r="E627" s="17" t="s">
        <v>31</v>
      </c>
      <c r="F627" s="17" t="s">
        <v>818</v>
      </c>
      <c r="G627" s="17">
        <v>16</v>
      </c>
      <c r="H627" s="17" t="s">
        <v>1134</v>
      </c>
      <c r="I627" s="17" t="s">
        <v>1049</v>
      </c>
      <c r="J627" s="22">
        <v>165149.1947340427</v>
      </c>
      <c r="K627" s="19">
        <v>13762.43289450356</v>
      </c>
      <c r="L627" s="22">
        <v>11194.76087069961</v>
      </c>
      <c r="M627" s="18">
        <v>0</v>
      </c>
      <c r="N627" s="22">
        <v>119.49693843813893</v>
      </c>
      <c r="O627" s="18">
        <v>0</v>
      </c>
      <c r="P627" s="23">
        <v>2890.110907845748</v>
      </c>
      <c r="Q627" s="22">
        <v>55400.108403681625</v>
      </c>
      <c r="R627" s="22">
        <v>29842.45948844152</v>
      </c>
      <c r="S627" s="22">
        <v>1959.7497903854783</v>
      </c>
      <c r="T627" s="19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31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</row>
    <row r="628" spans="1:43" s="32" customFormat="1" ht="12" hidden="1">
      <c r="A628" s="21">
        <v>501443</v>
      </c>
      <c r="B628" s="21">
        <v>1443</v>
      </c>
      <c r="C628" s="21">
        <v>200306</v>
      </c>
      <c r="D628" s="17" t="s">
        <v>19</v>
      </c>
      <c r="E628" s="17" t="s">
        <v>31</v>
      </c>
      <c r="F628" s="17" t="s">
        <v>393</v>
      </c>
      <c r="G628" s="17">
        <v>16</v>
      </c>
      <c r="H628" s="17" t="s">
        <v>960</v>
      </c>
      <c r="I628" s="17" t="s">
        <v>1049</v>
      </c>
      <c r="J628" s="22">
        <v>165149.1947340427</v>
      </c>
      <c r="K628" s="22">
        <v>13762.43289450356</v>
      </c>
      <c r="L628" s="22">
        <v>11194.76087069961</v>
      </c>
      <c r="M628" s="18">
        <v>0</v>
      </c>
      <c r="N628" s="22">
        <v>119.49693843813893</v>
      </c>
      <c r="O628" s="18">
        <v>0</v>
      </c>
      <c r="P628" s="23">
        <v>2890.110907845748</v>
      </c>
      <c r="Q628" s="22">
        <v>55400.108403681625</v>
      </c>
      <c r="R628" s="22">
        <v>29842.45948844152</v>
      </c>
      <c r="S628" s="22">
        <v>1959.7497903854783</v>
      </c>
      <c r="T628" s="19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31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</row>
    <row r="629" spans="1:43" s="20" customFormat="1" ht="12" hidden="1">
      <c r="A629" s="21">
        <v>501443</v>
      </c>
      <c r="B629" s="21">
        <v>1443</v>
      </c>
      <c r="C629" s="21">
        <v>200309</v>
      </c>
      <c r="D629" s="17" t="s">
        <v>19</v>
      </c>
      <c r="E629" s="17" t="s">
        <v>31</v>
      </c>
      <c r="F629" s="17" t="s">
        <v>393</v>
      </c>
      <c r="G629" s="17">
        <v>16</v>
      </c>
      <c r="H629" s="17" t="s">
        <v>1135</v>
      </c>
      <c r="I629" s="17" t="s">
        <v>1049</v>
      </c>
      <c r="J629" s="22">
        <v>165149.1947340427</v>
      </c>
      <c r="K629" s="22">
        <v>13762.43289450356</v>
      </c>
      <c r="L629" s="22">
        <v>11194.76087069961</v>
      </c>
      <c r="M629" s="18">
        <v>0</v>
      </c>
      <c r="N629" s="22">
        <v>119.49693843813893</v>
      </c>
      <c r="O629" s="18">
        <v>0</v>
      </c>
      <c r="P629" s="23">
        <v>2890.110907845748</v>
      </c>
      <c r="Q629" s="22">
        <v>55400.108403681625</v>
      </c>
      <c r="R629" s="22">
        <v>29842.45948844152</v>
      </c>
      <c r="S629" s="22">
        <v>1959.7497903854783</v>
      </c>
      <c r="T629" s="19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</row>
    <row r="630" spans="1:43" s="32" customFormat="1" ht="12" hidden="1">
      <c r="A630" s="21">
        <v>501444</v>
      </c>
      <c r="B630" s="21">
        <v>1444</v>
      </c>
      <c r="C630" s="21">
        <v>200312</v>
      </c>
      <c r="D630" s="17" t="s">
        <v>19</v>
      </c>
      <c r="E630" s="17" t="s">
        <v>31</v>
      </c>
      <c r="F630" s="17" t="s">
        <v>200</v>
      </c>
      <c r="G630" s="17">
        <v>16</v>
      </c>
      <c r="H630" s="17" t="s">
        <v>1136</v>
      </c>
      <c r="I630" s="17" t="s">
        <v>1049</v>
      </c>
      <c r="J630" s="22">
        <v>165149.1947340427</v>
      </c>
      <c r="K630" s="22">
        <v>13762.43289450356</v>
      </c>
      <c r="L630" s="22">
        <v>11194.76087069961</v>
      </c>
      <c r="M630" s="18">
        <v>0</v>
      </c>
      <c r="N630" s="22">
        <v>119.49693843813893</v>
      </c>
      <c r="O630" s="18">
        <v>0</v>
      </c>
      <c r="P630" s="23">
        <v>2890.110907845748</v>
      </c>
      <c r="Q630" s="22">
        <v>55400.108403681625</v>
      </c>
      <c r="R630" s="22">
        <v>29842.45948844152</v>
      </c>
      <c r="S630" s="22">
        <v>1959.7497903854783</v>
      </c>
      <c r="T630" s="3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31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</row>
    <row r="631" spans="1:43" s="20" customFormat="1" ht="12" hidden="1">
      <c r="A631" s="21">
        <v>501443</v>
      </c>
      <c r="B631" s="21">
        <v>1443</v>
      </c>
      <c r="C631" s="21">
        <v>200315</v>
      </c>
      <c r="D631" s="17" t="s">
        <v>19</v>
      </c>
      <c r="E631" s="17" t="s">
        <v>20</v>
      </c>
      <c r="F631" s="17" t="s">
        <v>1137</v>
      </c>
      <c r="G631" s="17">
        <v>16</v>
      </c>
      <c r="H631" s="17" t="s">
        <v>1138</v>
      </c>
      <c r="I631" s="17" t="s">
        <v>1049</v>
      </c>
      <c r="J631" s="22">
        <v>165149.1947340427</v>
      </c>
      <c r="K631" s="22">
        <v>13762.43289450356</v>
      </c>
      <c r="L631" s="22">
        <v>11194.76087069961</v>
      </c>
      <c r="M631" s="18">
        <v>0</v>
      </c>
      <c r="N631" s="22">
        <v>119.49693843813893</v>
      </c>
      <c r="O631" s="18">
        <v>0</v>
      </c>
      <c r="P631" s="23">
        <v>2890.110907845748</v>
      </c>
      <c r="Q631" s="22">
        <v>55400.108403681625</v>
      </c>
      <c r="R631" s="22">
        <v>29842.45948844152</v>
      </c>
      <c r="S631" s="22">
        <v>1959.7497903854783</v>
      </c>
      <c r="T631" s="19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</row>
    <row r="632" spans="1:43" s="20" customFormat="1" ht="12" hidden="1">
      <c r="A632" s="21">
        <v>501445</v>
      </c>
      <c r="B632" s="21">
        <v>1445</v>
      </c>
      <c r="C632" s="21">
        <v>200318</v>
      </c>
      <c r="D632" s="17" t="s">
        <v>19</v>
      </c>
      <c r="E632" s="17" t="s">
        <v>31</v>
      </c>
      <c r="F632" s="17" t="s">
        <v>87</v>
      </c>
      <c r="G632" s="17">
        <v>16</v>
      </c>
      <c r="H632" s="17" t="s">
        <v>1139</v>
      </c>
      <c r="I632" s="17" t="s">
        <v>1049</v>
      </c>
      <c r="J632" s="22">
        <v>165149.1947340427</v>
      </c>
      <c r="K632" s="22">
        <v>13762.43289450356</v>
      </c>
      <c r="L632" s="22">
        <v>11194.76087069961</v>
      </c>
      <c r="M632" s="18">
        <v>0</v>
      </c>
      <c r="N632" s="22">
        <v>119.49693843813893</v>
      </c>
      <c r="O632" s="18">
        <v>0</v>
      </c>
      <c r="P632" s="23">
        <v>2890.110907845748</v>
      </c>
      <c r="Q632" s="22">
        <v>55400.108403681625</v>
      </c>
      <c r="R632" s="22">
        <v>29842.45948844152</v>
      </c>
      <c r="S632" s="22">
        <v>1959.7497903854783</v>
      </c>
      <c r="T632" s="19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</row>
    <row r="633" spans="1:43" s="20" customFormat="1" ht="12" hidden="1">
      <c r="A633" s="21">
        <v>501443</v>
      </c>
      <c r="B633" s="21">
        <v>1443</v>
      </c>
      <c r="C633" s="21">
        <v>200342</v>
      </c>
      <c r="D633" s="17" t="s">
        <v>19</v>
      </c>
      <c r="E633" s="17" t="s">
        <v>31</v>
      </c>
      <c r="F633" s="17" t="s">
        <v>1140</v>
      </c>
      <c r="G633" s="17">
        <v>16</v>
      </c>
      <c r="H633" s="17" t="s">
        <v>1141</v>
      </c>
      <c r="I633" s="17" t="s">
        <v>1049</v>
      </c>
      <c r="J633" s="22">
        <v>165149.1947340427</v>
      </c>
      <c r="K633" s="22">
        <v>13762.43289450356</v>
      </c>
      <c r="L633" s="22">
        <v>11194.76087069961</v>
      </c>
      <c r="M633" s="18">
        <v>0</v>
      </c>
      <c r="N633" s="22">
        <v>119.49693843813893</v>
      </c>
      <c r="O633" s="18">
        <v>0</v>
      </c>
      <c r="P633" s="23">
        <v>2890.110907845748</v>
      </c>
      <c r="Q633" s="22">
        <v>55400.108403681625</v>
      </c>
      <c r="R633" s="22">
        <v>29842.45948844152</v>
      </c>
      <c r="S633" s="22">
        <v>1959.7497903854783</v>
      </c>
      <c r="T633" s="3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</row>
    <row r="634" spans="1:43" s="20" customFormat="1" ht="12" hidden="1">
      <c r="A634" s="21">
        <v>501444</v>
      </c>
      <c r="B634" s="21">
        <v>1444</v>
      </c>
      <c r="C634" s="21">
        <v>200345</v>
      </c>
      <c r="D634" s="17" t="s">
        <v>19</v>
      </c>
      <c r="E634" s="17" t="s">
        <v>31</v>
      </c>
      <c r="F634" s="17" t="s">
        <v>37</v>
      </c>
      <c r="G634" s="17">
        <v>16</v>
      </c>
      <c r="H634" s="17" t="s">
        <v>1142</v>
      </c>
      <c r="I634" s="17" t="s">
        <v>1049</v>
      </c>
      <c r="J634" s="22">
        <v>165149.1947340427</v>
      </c>
      <c r="K634" s="22">
        <v>13762.43289450356</v>
      </c>
      <c r="L634" s="22">
        <v>11194.76087069961</v>
      </c>
      <c r="M634" s="18">
        <v>0</v>
      </c>
      <c r="N634" s="22">
        <v>119.49693843813893</v>
      </c>
      <c r="O634" s="18">
        <v>0</v>
      </c>
      <c r="P634" s="23">
        <v>2890.110907845748</v>
      </c>
      <c r="Q634" s="22">
        <v>55400.108403681625</v>
      </c>
      <c r="R634" s="22">
        <v>29842.45948844152</v>
      </c>
      <c r="S634" s="22">
        <v>1959.7497903854783</v>
      </c>
      <c r="T634" s="3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</row>
    <row r="635" spans="1:43" s="20" customFormat="1" ht="12" hidden="1">
      <c r="A635" s="21">
        <v>501445</v>
      </c>
      <c r="B635" s="21">
        <v>1445</v>
      </c>
      <c r="C635" s="21">
        <v>200347</v>
      </c>
      <c r="D635" s="17" t="s">
        <v>19</v>
      </c>
      <c r="E635" s="17" t="s">
        <v>20</v>
      </c>
      <c r="F635" s="17" t="s">
        <v>391</v>
      </c>
      <c r="G635" s="17">
        <v>16</v>
      </c>
      <c r="H635" s="17" t="s">
        <v>1143</v>
      </c>
      <c r="I635" s="17" t="s">
        <v>1049</v>
      </c>
      <c r="J635" s="22">
        <v>165149.1947340427</v>
      </c>
      <c r="K635" s="22">
        <v>13762.43289450356</v>
      </c>
      <c r="L635" s="22">
        <v>11194.76087069961</v>
      </c>
      <c r="M635" s="18">
        <v>0</v>
      </c>
      <c r="N635" s="22">
        <v>119.49693843813893</v>
      </c>
      <c r="O635" s="18">
        <v>0</v>
      </c>
      <c r="P635" s="23">
        <v>2890.110907845748</v>
      </c>
      <c r="Q635" s="22">
        <v>55400.108403681625</v>
      </c>
      <c r="R635" s="22">
        <v>29842.45948844152</v>
      </c>
      <c r="S635" s="22">
        <v>1959.7497903854783</v>
      </c>
      <c r="T635" s="19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</row>
    <row r="636" spans="1:43" s="20" customFormat="1" ht="12" hidden="1">
      <c r="A636" s="21">
        <v>501445</v>
      </c>
      <c r="B636" s="21">
        <v>1445</v>
      </c>
      <c r="C636" s="21">
        <v>200418</v>
      </c>
      <c r="D636" s="17" t="s">
        <v>19</v>
      </c>
      <c r="E636" s="17" t="s">
        <v>20</v>
      </c>
      <c r="F636" s="17" t="s">
        <v>571</v>
      </c>
      <c r="G636" s="17">
        <v>16</v>
      </c>
      <c r="H636" s="17" t="s">
        <v>1144</v>
      </c>
      <c r="I636" s="17" t="s">
        <v>1049</v>
      </c>
      <c r="J636" s="22">
        <v>165149.1947340427</v>
      </c>
      <c r="K636" s="22">
        <v>13762.43289450356</v>
      </c>
      <c r="L636" s="22">
        <v>11194.76087069961</v>
      </c>
      <c r="M636" s="18">
        <v>0</v>
      </c>
      <c r="N636" s="22">
        <v>119.49693843813893</v>
      </c>
      <c r="O636" s="18">
        <v>0</v>
      </c>
      <c r="P636" s="23">
        <v>2890.110907845748</v>
      </c>
      <c r="Q636" s="22">
        <v>55400.108403681625</v>
      </c>
      <c r="R636" s="22">
        <v>29842.45948844152</v>
      </c>
      <c r="S636" s="22">
        <v>1959.7497903854783</v>
      </c>
      <c r="T636" s="3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</row>
    <row r="637" spans="1:43" s="20" customFormat="1" ht="12" hidden="1">
      <c r="A637" s="21">
        <v>501445</v>
      </c>
      <c r="B637" s="21">
        <v>1445</v>
      </c>
      <c r="C637" s="21">
        <v>200423</v>
      </c>
      <c r="D637" s="17" t="s">
        <v>19</v>
      </c>
      <c r="E637" s="17" t="s">
        <v>20</v>
      </c>
      <c r="F637" s="17" t="s">
        <v>1145</v>
      </c>
      <c r="G637" s="17">
        <v>16</v>
      </c>
      <c r="H637" s="17" t="s">
        <v>1146</v>
      </c>
      <c r="I637" s="17" t="s">
        <v>1049</v>
      </c>
      <c r="J637" s="22">
        <v>165149.1947340427</v>
      </c>
      <c r="K637" s="22">
        <v>13762.43289450356</v>
      </c>
      <c r="L637" s="22">
        <v>11194.76087069961</v>
      </c>
      <c r="M637" s="18">
        <v>0</v>
      </c>
      <c r="N637" s="22">
        <v>119.49693843813893</v>
      </c>
      <c r="O637" s="18">
        <v>0</v>
      </c>
      <c r="P637" s="23">
        <v>2890.110907845748</v>
      </c>
      <c r="Q637" s="22">
        <v>55400.108403681625</v>
      </c>
      <c r="R637" s="22">
        <v>29842.45948844152</v>
      </c>
      <c r="S637" s="22">
        <v>1959.7497903854783</v>
      </c>
      <c r="T637" s="3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</row>
    <row r="638" spans="1:43" s="20" customFormat="1" ht="12" hidden="1">
      <c r="A638" s="21">
        <v>501445</v>
      </c>
      <c r="B638" s="21">
        <v>1445</v>
      </c>
      <c r="C638" s="21">
        <v>200424</v>
      </c>
      <c r="D638" s="17" t="s">
        <v>19</v>
      </c>
      <c r="E638" s="17" t="s">
        <v>20</v>
      </c>
      <c r="F638" s="17" t="s">
        <v>571</v>
      </c>
      <c r="G638" s="17">
        <v>16</v>
      </c>
      <c r="H638" s="17" t="s">
        <v>1147</v>
      </c>
      <c r="I638" s="17" t="s">
        <v>1049</v>
      </c>
      <c r="J638" s="22">
        <v>165149.1947340427</v>
      </c>
      <c r="K638" s="22">
        <v>13762.43289450356</v>
      </c>
      <c r="L638" s="22">
        <v>11194.76087069961</v>
      </c>
      <c r="M638" s="18">
        <v>0</v>
      </c>
      <c r="N638" s="22">
        <v>119.49693843813893</v>
      </c>
      <c r="O638" s="18">
        <v>0</v>
      </c>
      <c r="P638" s="23">
        <v>2890.110907845748</v>
      </c>
      <c r="Q638" s="22">
        <v>55400.108403681625</v>
      </c>
      <c r="R638" s="22">
        <v>29842.45948844152</v>
      </c>
      <c r="S638" s="22">
        <v>1959.7497903854783</v>
      </c>
      <c r="T638" s="3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</row>
    <row r="639" spans="1:43" s="20" customFormat="1" ht="12" hidden="1">
      <c r="A639" s="21">
        <v>501445</v>
      </c>
      <c r="B639" s="21">
        <v>1445</v>
      </c>
      <c r="C639" s="21">
        <v>200427</v>
      </c>
      <c r="D639" s="17" t="s">
        <v>19</v>
      </c>
      <c r="E639" s="17" t="s">
        <v>20</v>
      </c>
      <c r="F639" s="17" t="s">
        <v>1148</v>
      </c>
      <c r="G639" s="17">
        <v>16</v>
      </c>
      <c r="H639" s="17" t="s">
        <v>1149</v>
      </c>
      <c r="I639" s="17" t="s">
        <v>1049</v>
      </c>
      <c r="J639" s="22">
        <v>165149.1947340427</v>
      </c>
      <c r="K639" s="22">
        <v>13762.43289450356</v>
      </c>
      <c r="L639" s="22">
        <v>11194.76087069961</v>
      </c>
      <c r="M639" s="18">
        <v>0</v>
      </c>
      <c r="N639" s="22">
        <v>119.49693843813893</v>
      </c>
      <c r="O639" s="18">
        <v>0</v>
      </c>
      <c r="P639" s="23">
        <v>2890.110907845748</v>
      </c>
      <c r="Q639" s="22">
        <v>55400.108403681625</v>
      </c>
      <c r="R639" s="22">
        <v>29842.45948844152</v>
      </c>
      <c r="S639" s="22">
        <v>1959.7497903854783</v>
      </c>
      <c r="T639" s="19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</row>
    <row r="640" spans="1:43" s="20" customFormat="1" ht="12" hidden="1">
      <c r="A640" s="21">
        <v>501445</v>
      </c>
      <c r="B640" s="21">
        <v>1445</v>
      </c>
      <c r="C640" s="21">
        <v>200429</v>
      </c>
      <c r="D640" s="17" t="s">
        <v>19</v>
      </c>
      <c r="E640" s="17" t="s">
        <v>31</v>
      </c>
      <c r="F640" s="17" t="s">
        <v>1150</v>
      </c>
      <c r="G640" s="17">
        <v>16</v>
      </c>
      <c r="H640" s="17" t="s">
        <v>1151</v>
      </c>
      <c r="I640" s="17" t="s">
        <v>1049</v>
      </c>
      <c r="J640" s="22">
        <v>165149.1947340427</v>
      </c>
      <c r="K640" s="22">
        <v>13762.43289450356</v>
      </c>
      <c r="L640" s="22">
        <v>11194.76087069961</v>
      </c>
      <c r="M640" s="18">
        <v>0</v>
      </c>
      <c r="N640" s="22">
        <v>119.49693843813893</v>
      </c>
      <c r="O640" s="18">
        <v>0</v>
      </c>
      <c r="P640" s="23">
        <v>2890.110907845748</v>
      </c>
      <c r="Q640" s="22">
        <v>55400.108403681625</v>
      </c>
      <c r="R640" s="22">
        <v>29842.45948844152</v>
      </c>
      <c r="S640" s="22">
        <v>1959.7497903854783</v>
      </c>
      <c r="T640" s="19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</row>
    <row r="641" spans="1:43" s="20" customFormat="1" ht="12" hidden="1">
      <c r="A641" s="21">
        <v>501445</v>
      </c>
      <c r="B641" s="21">
        <v>1445</v>
      </c>
      <c r="C641" s="21">
        <v>200433</v>
      </c>
      <c r="D641" s="17" t="s">
        <v>19</v>
      </c>
      <c r="E641" s="17" t="s">
        <v>20</v>
      </c>
      <c r="F641" s="17" t="s">
        <v>253</v>
      </c>
      <c r="G641" s="17">
        <v>16</v>
      </c>
      <c r="H641" s="17" t="s">
        <v>1152</v>
      </c>
      <c r="I641" s="17" t="s">
        <v>1049</v>
      </c>
      <c r="J641" s="22">
        <v>165149.1947340427</v>
      </c>
      <c r="K641" s="22">
        <v>13762.43289450356</v>
      </c>
      <c r="L641" s="22">
        <v>11194.76087069961</v>
      </c>
      <c r="M641" s="18">
        <v>0</v>
      </c>
      <c r="N641" s="22">
        <v>119.49693843813893</v>
      </c>
      <c r="O641" s="18">
        <v>0</v>
      </c>
      <c r="P641" s="23">
        <v>2890.110907845748</v>
      </c>
      <c r="Q641" s="22">
        <v>55400.108403681625</v>
      </c>
      <c r="R641" s="22">
        <v>29842.45948844152</v>
      </c>
      <c r="S641" s="22">
        <v>1959.7497903854783</v>
      </c>
      <c r="T641" s="19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</row>
    <row r="642" spans="1:43" s="20" customFormat="1" ht="12" hidden="1">
      <c r="A642" s="21">
        <v>501445</v>
      </c>
      <c r="B642" s="21">
        <v>1445</v>
      </c>
      <c r="C642" s="21">
        <v>200435</v>
      </c>
      <c r="D642" s="17" t="s">
        <v>19</v>
      </c>
      <c r="E642" s="17" t="s">
        <v>20</v>
      </c>
      <c r="F642" s="17" t="s">
        <v>684</v>
      </c>
      <c r="G642" s="17">
        <v>16</v>
      </c>
      <c r="H642" s="17" t="s">
        <v>1153</v>
      </c>
      <c r="I642" s="17" t="s">
        <v>1049</v>
      </c>
      <c r="J642" s="22">
        <v>165149.1947340427</v>
      </c>
      <c r="K642" s="22">
        <v>13762.43289450356</v>
      </c>
      <c r="L642" s="22">
        <v>11194.76087069961</v>
      </c>
      <c r="M642" s="18">
        <v>0</v>
      </c>
      <c r="N642" s="22">
        <v>119.49693843813893</v>
      </c>
      <c r="O642" s="18">
        <v>0</v>
      </c>
      <c r="P642" s="23">
        <v>2890.110907845748</v>
      </c>
      <c r="Q642" s="22">
        <v>55400.108403681625</v>
      </c>
      <c r="R642" s="22">
        <v>29842.45948844152</v>
      </c>
      <c r="S642" s="22">
        <v>1959.7497903854783</v>
      </c>
      <c r="T642" s="19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</row>
    <row r="643" spans="1:43" s="20" customFormat="1" ht="12" hidden="1">
      <c r="A643" s="21">
        <v>501445</v>
      </c>
      <c r="B643" s="21">
        <v>1445</v>
      </c>
      <c r="C643" s="21">
        <v>200439</v>
      </c>
      <c r="D643" s="17" t="s">
        <v>19</v>
      </c>
      <c r="E643" s="17" t="s">
        <v>20</v>
      </c>
      <c r="F643" s="17" t="s">
        <v>1154</v>
      </c>
      <c r="G643" s="17">
        <v>16</v>
      </c>
      <c r="H643" s="17" t="s">
        <v>1155</v>
      </c>
      <c r="I643" s="17" t="s">
        <v>1049</v>
      </c>
      <c r="J643" s="22">
        <v>165149.1947340427</v>
      </c>
      <c r="K643" s="22">
        <v>13762.43289450356</v>
      </c>
      <c r="L643" s="22">
        <v>11194.76087069961</v>
      </c>
      <c r="M643" s="18">
        <v>0</v>
      </c>
      <c r="N643" s="22">
        <v>119.49693843813893</v>
      </c>
      <c r="O643" s="18">
        <v>0</v>
      </c>
      <c r="P643" s="23">
        <v>2890.110907845748</v>
      </c>
      <c r="Q643" s="22">
        <v>55400.108403681625</v>
      </c>
      <c r="R643" s="22">
        <v>29842.45948844152</v>
      </c>
      <c r="S643" s="22">
        <v>1959.7497903854783</v>
      </c>
      <c r="T643" s="19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</row>
    <row r="644" spans="1:43" s="20" customFormat="1" ht="12" hidden="1">
      <c r="A644" s="21">
        <v>501444</v>
      </c>
      <c r="B644" s="21">
        <v>1444</v>
      </c>
      <c r="C644" s="21">
        <v>200470</v>
      </c>
      <c r="D644" s="17" t="s">
        <v>19</v>
      </c>
      <c r="E644" s="17" t="s">
        <v>20</v>
      </c>
      <c r="F644" s="17" t="s">
        <v>145</v>
      </c>
      <c r="G644" s="17">
        <v>16</v>
      </c>
      <c r="H644" s="17" t="s">
        <v>1156</v>
      </c>
      <c r="I644" s="17" t="s">
        <v>1049</v>
      </c>
      <c r="J644" s="22">
        <v>165149.1947340427</v>
      </c>
      <c r="K644" s="22">
        <v>13762.43289450356</v>
      </c>
      <c r="L644" s="22">
        <v>11194.76087069961</v>
      </c>
      <c r="M644" s="18">
        <v>0</v>
      </c>
      <c r="N644" s="22">
        <v>119.49693843813893</v>
      </c>
      <c r="O644" s="18">
        <v>0</v>
      </c>
      <c r="P644" s="23">
        <v>2890.110907845748</v>
      </c>
      <c r="Q644" s="22">
        <v>55400.108403681625</v>
      </c>
      <c r="R644" s="22">
        <v>29842.45948844152</v>
      </c>
      <c r="S644" s="22">
        <v>1959.7497903854783</v>
      </c>
      <c r="T644" s="19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</row>
    <row r="645" spans="1:43" s="20" customFormat="1" ht="12" hidden="1">
      <c r="A645" s="21">
        <v>501506</v>
      </c>
      <c r="B645" s="21">
        <v>1506</v>
      </c>
      <c r="C645" s="21">
        <v>200476</v>
      </c>
      <c r="D645" s="17" t="s">
        <v>19</v>
      </c>
      <c r="E645" s="17" t="s">
        <v>31</v>
      </c>
      <c r="F645" s="17" t="s">
        <v>540</v>
      </c>
      <c r="G645" s="17">
        <v>16</v>
      </c>
      <c r="H645" s="17" t="s">
        <v>1141</v>
      </c>
      <c r="I645" s="17" t="s">
        <v>1049</v>
      </c>
      <c r="J645" s="22">
        <v>165149.1947340427</v>
      </c>
      <c r="K645" s="22">
        <v>13762.43289450356</v>
      </c>
      <c r="L645" s="22">
        <v>11194.76087069961</v>
      </c>
      <c r="M645" s="18">
        <v>0</v>
      </c>
      <c r="N645" s="22">
        <v>119.49693843813893</v>
      </c>
      <c r="O645" s="18">
        <v>0</v>
      </c>
      <c r="P645" s="23">
        <v>2890.110907845748</v>
      </c>
      <c r="Q645" s="22">
        <v>55400.108403681625</v>
      </c>
      <c r="R645" s="22">
        <v>29842.45948844152</v>
      </c>
      <c r="S645" s="22">
        <v>1959.7497903854783</v>
      </c>
      <c r="T645" s="19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</row>
    <row r="646" spans="1:43" s="32" customFormat="1" ht="12" hidden="1">
      <c r="A646" s="21">
        <v>501506</v>
      </c>
      <c r="B646" s="21">
        <v>1506</v>
      </c>
      <c r="C646" s="21">
        <v>200487</v>
      </c>
      <c r="D646" s="17" t="s">
        <v>19</v>
      </c>
      <c r="E646" s="17" t="s">
        <v>31</v>
      </c>
      <c r="F646" s="17" t="s">
        <v>1157</v>
      </c>
      <c r="G646" s="17">
        <v>16</v>
      </c>
      <c r="H646" s="17" t="s">
        <v>1158</v>
      </c>
      <c r="I646" s="17" t="s">
        <v>1049</v>
      </c>
      <c r="J646" s="22">
        <v>165149.1947340427</v>
      </c>
      <c r="K646" s="22">
        <v>13762.43289450356</v>
      </c>
      <c r="L646" s="22">
        <v>11194.76087069961</v>
      </c>
      <c r="M646" s="18">
        <v>0</v>
      </c>
      <c r="N646" s="22">
        <v>119.49693843813893</v>
      </c>
      <c r="O646" s="18">
        <v>0</v>
      </c>
      <c r="P646" s="23">
        <v>2890.110907845748</v>
      </c>
      <c r="Q646" s="22">
        <v>55400.108403681625</v>
      </c>
      <c r="R646" s="22">
        <v>29842.45948844152</v>
      </c>
      <c r="S646" s="22">
        <v>1959.7497903854783</v>
      </c>
      <c r="T646" s="19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31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</row>
    <row r="647" spans="1:43" s="20" customFormat="1" ht="12" hidden="1">
      <c r="A647" s="21">
        <v>501506</v>
      </c>
      <c r="B647" s="21">
        <v>1506</v>
      </c>
      <c r="C647" s="21">
        <v>200489</v>
      </c>
      <c r="D647" s="17" t="s">
        <v>19</v>
      </c>
      <c r="E647" s="17" t="s">
        <v>20</v>
      </c>
      <c r="F647" s="17" t="s">
        <v>666</v>
      </c>
      <c r="G647" s="17">
        <v>16</v>
      </c>
      <c r="H647" s="17" t="s">
        <v>1159</v>
      </c>
      <c r="I647" s="17" t="s">
        <v>1049</v>
      </c>
      <c r="J647" s="22">
        <v>165149.1947340427</v>
      </c>
      <c r="K647" s="22">
        <v>13762.43289450356</v>
      </c>
      <c r="L647" s="22">
        <v>11194.76087069961</v>
      </c>
      <c r="M647" s="18">
        <v>0</v>
      </c>
      <c r="N647" s="22">
        <v>119.49693843813893</v>
      </c>
      <c r="O647" s="18">
        <v>0</v>
      </c>
      <c r="P647" s="23">
        <v>2890.110907845748</v>
      </c>
      <c r="Q647" s="22">
        <v>55400.108403681625</v>
      </c>
      <c r="R647" s="22">
        <v>29842.45948844152</v>
      </c>
      <c r="S647" s="22">
        <v>1959.7497903854783</v>
      </c>
      <c r="T647" s="19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</row>
    <row r="648" spans="1:43" s="20" customFormat="1" ht="12" hidden="1">
      <c r="A648" s="21">
        <v>501444</v>
      </c>
      <c r="B648" s="21">
        <v>1444</v>
      </c>
      <c r="C648" s="21">
        <v>200496</v>
      </c>
      <c r="D648" s="17" t="s">
        <v>19</v>
      </c>
      <c r="E648" s="17" t="s">
        <v>20</v>
      </c>
      <c r="F648" s="17" t="s">
        <v>1160</v>
      </c>
      <c r="G648" s="17">
        <v>16</v>
      </c>
      <c r="H648" s="17" t="s">
        <v>1161</v>
      </c>
      <c r="I648" s="17" t="s">
        <v>1049</v>
      </c>
      <c r="J648" s="22">
        <v>165149.1947340427</v>
      </c>
      <c r="K648" s="22">
        <v>13762.43289450356</v>
      </c>
      <c r="L648" s="22">
        <v>11194.76087069961</v>
      </c>
      <c r="M648" s="18">
        <v>0</v>
      </c>
      <c r="N648" s="22">
        <v>119.49693843813893</v>
      </c>
      <c r="O648" s="18">
        <v>0</v>
      </c>
      <c r="P648" s="23">
        <v>2890.110907845748</v>
      </c>
      <c r="Q648" s="22">
        <v>55400.108403681625</v>
      </c>
      <c r="R648" s="22">
        <v>29842.45948844152</v>
      </c>
      <c r="S648" s="22">
        <v>1959.7497903854783</v>
      </c>
      <c r="T648" s="19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</row>
    <row r="649" spans="1:43" s="20" customFormat="1" ht="12" hidden="1">
      <c r="A649" s="21">
        <v>501444</v>
      </c>
      <c r="B649" s="21">
        <v>1444</v>
      </c>
      <c r="C649" s="21">
        <v>200503</v>
      </c>
      <c r="D649" s="17" t="s">
        <v>19</v>
      </c>
      <c r="E649" s="17" t="s">
        <v>20</v>
      </c>
      <c r="F649" s="17" t="s">
        <v>1162</v>
      </c>
      <c r="G649" s="17">
        <v>16</v>
      </c>
      <c r="H649" s="17" t="s">
        <v>521</v>
      </c>
      <c r="I649" s="17" t="s">
        <v>1049</v>
      </c>
      <c r="J649" s="22">
        <v>165149.1947340427</v>
      </c>
      <c r="K649" s="22">
        <v>13762.43289450356</v>
      </c>
      <c r="L649" s="22">
        <v>11194.76087069961</v>
      </c>
      <c r="M649" s="18">
        <v>0</v>
      </c>
      <c r="N649" s="22">
        <v>119.49693843813893</v>
      </c>
      <c r="O649" s="18">
        <v>0</v>
      </c>
      <c r="P649" s="23">
        <v>2890.110907845748</v>
      </c>
      <c r="Q649" s="22">
        <v>55400.108403681625</v>
      </c>
      <c r="R649" s="22">
        <v>29842.45948844152</v>
      </c>
      <c r="S649" s="22">
        <v>1959.7497903854783</v>
      </c>
      <c r="T649" s="19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</row>
    <row r="650" spans="1:43" s="32" customFormat="1" ht="12" hidden="1">
      <c r="A650" s="26">
        <v>501445</v>
      </c>
      <c r="B650" s="21">
        <v>1457</v>
      </c>
      <c r="C650" s="21">
        <v>200514</v>
      </c>
      <c r="D650" s="17" t="s">
        <v>19</v>
      </c>
      <c r="E650" s="17" t="s">
        <v>20</v>
      </c>
      <c r="F650" s="17" t="s">
        <v>1160</v>
      </c>
      <c r="G650" s="17">
        <v>16</v>
      </c>
      <c r="H650" s="17" t="s">
        <v>1163</v>
      </c>
      <c r="I650" s="17" t="s">
        <v>1049</v>
      </c>
      <c r="J650" s="22">
        <v>165149.1947340427</v>
      </c>
      <c r="K650" s="22">
        <v>13762.43289450356</v>
      </c>
      <c r="L650" s="22">
        <v>11194.76087069961</v>
      </c>
      <c r="M650" s="18">
        <v>0</v>
      </c>
      <c r="N650" s="22">
        <v>119.49693843813893</v>
      </c>
      <c r="O650" s="18">
        <v>0</v>
      </c>
      <c r="P650" s="23">
        <v>2890.110907845748</v>
      </c>
      <c r="Q650" s="22">
        <v>55400.108403681625</v>
      </c>
      <c r="R650" s="22">
        <v>29842.45948844152</v>
      </c>
      <c r="S650" s="22">
        <v>1959.7497903854783</v>
      </c>
      <c r="T650" s="19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31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</row>
    <row r="651" spans="1:43" s="20" customFormat="1" ht="12" hidden="1">
      <c r="A651" s="21">
        <v>501443</v>
      </c>
      <c r="B651" s="21">
        <v>1443</v>
      </c>
      <c r="C651" s="21">
        <v>200515</v>
      </c>
      <c r="D651" s="17" t="s">
        <v>19</v>
      </c>
      <c r="E651" s="17" t="s">
        <v>20</v>
      </c>
      <c r="F651" s="17" t="s">
        <v>1164</v>
      </c>
      <c r="G651" s="17">
        <v>16</v>
      </c>
      <c r="H651" s="17" t="s">
        <v>99</v>
      </c>
      <c r="I651" s="17" t="s">
        <v>1049</v>
      </c>
      <c r="J651" s="22">
        <v>165149.1947340427</v>
      </c>
      <c r="K651" s="22">
        <v>13762.43289450356</v>
      </c>
      <c r="L651" s="22">
        <v>11194.76087069961</v>
      </c>
      <c r="M651" s="18">
        <v>0</v>
      </c>
      <c r="N651" s="22">
        <v>119.49693843813893</v>
      </c>
      <c r="O651" s="18">
        <v>0</v>
      </c>
      <c r="P651" s="23">
        <v>2890.110907845748</v>
      </c>
      <c r="Q651" s="22">
        <v>55400.108403681625</v>
      </c>
      <c r="R651" s="22">
        <v>29842.45948844152</v>
      </c>
      <c r="S651" s="22">
        <v>1959.7497903854783</v>
      </c>
      <c r="T651" s="19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</row>
    <row r="652" spans="1:43" s="20" customFormat="1" ht="12" hidden="1">
      <c r="A652" s="21">
        <v>501506</v>
      </c>
      <c r="B652" s="21">
        <v>1506</v>
      </c>
      <c r="C652" s="21">
        <v>200518</v>
      </c>
      <c r="D652" s="17" t="s">
        <v>19</v>
      </c>
      <c r="E652" s="17" t="s">
        <v>31</v>
      </c>
      <c r="F652" s="17" t="s">
        <v>1116</v>
      </c>
      <c r="G652" s="17">
        <v>16</v>
      </c>
      <c r="H652" s="17" t="s">
        <v>1165</v>
      </c>
      <c r="I652" s="17" t="s">
        <v>1049</v>
      </c>
      <c r="J652" s="22">
        <v>165149.1947340427</v>
      </c>
      <c r="K652" s="22">
        <v>13762.43289450356</v>
      </c>
      <c r="L652" s="22">
        <v>11194.76087069961</v>
      </c>
      <c r="M652" s="18">
        <v>0</v>
      </c>
      <c r="N652" s="22">
        <v>119.49693843813893</v>
      </c>
      <c r="O652" s="18">
        <v>0</v>
      </c>
      <c r="P652" s="23">
        <v>2890.110907845748</v>
      </c>
      <c r="Q652" s="22">
        <v>55400.108403681625</v>
      </c>
      <c r="R652" s="22">
        <v>29842.45948844152</v>
      </c>
      <c r="S652" s="22">
        <v>1959.7497903854783</v>
      </c>
      <c r="T652" s="19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</row>
    <row r="653" spans="1:43" s="20" customFormat="1" ht="12" hidden="1">
      <c r="A653" s="26">
        <v>501445</v>
      </c>
      <c r="B653" s="21">
        <v>1457</v>
      </c>
      <c r="C653" s="21">
        <v>200527</v>
      </c>
      <c r="D653" s="17" t="s">
        <v>19</v>
      </c>
      <c r="E653" s="17" t="s">
        <v>20</v>
      </c>
      <c r="F653" s="17" t="s">
        <v>1116</v>
      </c>
      <c r="G653" s="17">
        <v>16</v>
      </c>
      <c r="H653" s="17" t="s">
        <v>1166</v>
      </c>
      <c r="I653" s="17" t="s">
        <v>1167</v>
      </c>
      <c r="J653" s="22">
        <v>165149.1947340427</v>
      </c>
      <c r="K653" s="22">
        <v>13762.43289450356</v>
      </c>
      <c r="L653" s="22">
        <v>11194.76087069961</v>
      </c>
      <c r="M653" s="18">
        <v>0</v>
      </c>
      <c r="N653" s="22">
        <v>119.49693843813893</v>
      </c>
      <c r="O653" s="18">
        <v>0</v>
      </c>
      <c r="P653" s="23">
        <v>2890.110907845748</v>
      </c>
      <c r="Q653" s="22">
        <v>55400.108403681625</v>
      </c>
      <c r="R653" s="22">
        <v>29842.45948844152</v>
      </c>
      <c r="S653" s="22">
        <v>1959.7497903854783</v>
      </c>
      <c r="T653" s="19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</row>
    <row r="654" spans="1:43" s="20" customFormat="1" ht="12" hidden="1">
      <c r="A654" s="21">
        <v>501506</v>
      </c>
      <c r="B654" s="21">
        <v>1506</v>
      </c>
      <c r="C654" s="21">
        <v>200530</v>
      </c>
      <c r="D654" s="17" t="s">
        <v>19</v>
      </c>
      <c r="E654" s="17" t="s">
        <v>20</v>
      </c>
      <c r="F654" s="17" t="s">
        <v>334</v>
      </c>
      <c r="G654" s="17">
        <v>16</v>
      </c>
      <c r="H654" s="17" t="s">
        <v>1168</v>
      </c>
      <c r="I654" s="17" t="s">
        <v>1049</v>
      </c>
      <c r="J654" s="22">
        <v>165149.1947340427</v>
      </c>
      <c r="K654" s="22">
        <v>13762.43289450356</v>
      </c>
      <c r="L654" s="22">
        <v>11194.76087069961</v>
      </c>
      <c r="M654" s="18">
        <v>0</v>
      </c>
      <c r="N654" s="22">
        <v>119.49693843813893</v>
      </c>
      <c r="O654" s="18">
        <v>0</v>
      </c>
      <c r="P654" s="23">
        <v>2890.110907845748</v>
      </c>
      <c r="Q654" s="22">
        <v>55400.108403681625</v>
      </c>
      <c r="R654" s="22">
        <v>29842.45948844152</v>
      </c>
      <c r="S654" s="22">
        <v>1959.7497903854783</v>
      </c>
      <c r="T654" s="19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</row>
    <row r="655" spans="1:43" s="20" customFormat="1" ht="12" hidden="1">
      <c r="A655" s="21">
        <v>501506</v>
      </c>
      <c r="B655" s="21">
        <v>1506</v>
      </c>
      <c r="C655" s="21">
        <v>200532</v>
      </c>
      <c r="D655" s="17" t="s">
        <v>19</v>
      </c>
      <c r="E655" s="17" t="s">
        <v>31</v>
      </c>
      <c r="F655" s="17" t="s">
        <v>391</v>
      </c>
      <c r="G655" s="17">
        <v>16</v>
      </c>
      <c r="H655" s="17" t="s">
        <v>1169</v>
      </c>
      <c r="I655" s="17" t="s">
        <v>1049</v>
      </c>
      <c r="J655" s="22">
        <v>165149.1947340427</v>
      </c>
      <c r="K655" s="22">
        <v>13762.43289450356</v>
      </c>
      <c r="L655" s="22">
        <v>11194.76087069961</v>
      </c>
      <c r="M655" s="18">
        <v>0</v>
      </c>
      <c r="N655" s="22">
        <v>119.49693843813893</v>
      </c>
      <c r="O655" s="18">
        <v>0</v>
      </c>
      <c r="P655" s="23">
        <v>2890.110907845748</v>
      </c>
      <c r="Q655" s="22">
        <v>55400.108403681625</v>
      </c>
      <c r="R655" s="22">
        <v>29842.45948844152</v>
      </c>
      <c r="S655" s="22">
        <v>1959.7497903854783</v>
      </c>
      <c r="T655" s="3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</row>
    <row r="656" spans="1:43" s="20" customFormat="1" ht="12" hidden="1">
      <c r="A656" s="21">
        <v>501444</v>
      </c>
      <c r="B656" s="21">
        <v>1444</v>
      </c>
      <c r="C656" s="21">
        <v>200538</v>
      </c>
      <c r="D656" s="17" t="s">
        <v>19</v>
      </c>
      <c r="E656" s="17" t="s">
        <v>31</v>
      </c>
      <c r="F656" s="17" t="s">
        <v>1170</v>
      </c>
      <c r="G656" s="17">
        <v>16</v>
      </c>
      <c r="H656" s="17" t="s">
        <v>1171</v>
      </c>
      <c r="I656" s="17" t="s">
        <v>1049</v>
      </c>
      <c r="J656" s="22">
        <v>165149.1947340427</v>
      </c>
      <c r="K656" s="22">
        <v>13762.43289450356</v>
      </c>
      <c r="L656" s="22">
        <v>11194.76087069961</v>
      </c>
      <c r="M656" s="18">
        <v>0</v>
      </c>
      <c r="N656" s="22">
        <v>119.49693843813893</v>
      </c>
      <c r="O656" s="18">
        <v>0</v>
      </c>
      <c r="P656" s="23">
        <v>2890.110907845748</v>
      </c>
      <c r="Q656" s="22">
        <v>55400.108403681625</v>
      </c>
      <c r="R656" s="22">
        <v>29842.45948844152</v>
      </c>
      <c r="S656" s="22">
        <v>1959.7497903854783</v>
      </c>
      <c r="T656" s="19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</row>
    <row r="657" spans="1:43" s="20" customFormat="1" ht="12" hidden="1">
      <c r="A657" s="21">
        <v>501444</v>
      </c>
      <c r="B657" s="21">
        <v>1444</v>
      </c>
      <c r="C657" s="21">
        <v>200539</v>
      </c>
      <c r="D657" s="17" t="s">
        <v>19</v>
      </c>
      <c r="E657" s="17" t="s">
        <v>31</v>
      </c>
      <c r="F657" s="17" t="s">
        <v>204</v>
      </c>
      <c r="G657" s="17">
        <v>16</v>
      </c>
      <c r="H657" s="17" t="s">
        <v>1172</v>
      </c>
      <c r="I657" s="17" t="s">
        <v>1049</v>
      </c>
      <c r="J657" s="22">
        <v>165149.1947340427</v>
      </c>
      <c r="K657" s="22">
        <v>13762.43289450356</v>
      </c>
      <c r="L657" s="22">
        <v>11194.76087069961</v>
      </c>
      <c r="M657" s="18">
        <v>0</v>
      </c>
      <c r="N657" s="22">
        <v>119.49693843813893</v>
      </c>
      <c r="O657" s="18">
        <v>0</v>
      </c>
      <c r="P657" s="23">
        <v>2890.110907845748</v>
      </c>
      <c r="Q657" s="22">
        <v>55400.108403681625</v>
      </c>
      <c r="R657" s="22">
        <v>29842.45948844152</v>
      </c>
      <c r="S657" s="22">
        <v>1959.7497903854783</v>
      </c>
      <c r="T657" s="19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</row>
    <row r="658" spans="1:43" s="20" customFormat="1" ht="12" hidden="1">
      <c r="A658" s="21">
        <v>501444</v>
      </c>
      <c r="B658" s="21">
        <v>1444</v>
      </c>
      <c r="C658" s="21">
        <v>200541</v>
      </c>
      <c r="D658" s="17" t="s">
        <v>19</v>
      </c>
      <c r="E658" s="17" t="s">
        <v>31</v>
      </c>
      <c r="F658" s="17" t="s">
        <v>673</v>
      </c>
      <c r="G658" s="17">
        <v>16</v>
      </c>
      <c r="H658" s="17" t="s">
        <v>1173</v>
      </c>
      <c r="I658" s="17" t="s">
        <v>1049</v>
      </c>
      <c r="J658" s="22">
        <v>165149.1947340427</v>
      </c>
      <c r="K658" s="22">
        <v>13762.43289450356</v>
      </c>
      <c r="L658" s="22">
        <v>11194.76087069961</v>
      </c>
      <c r="M658" s="18">
        <v>0</v>
      </c>
      <c r="N658" s="22">
        <v>119.49693843813893</v>
      </c>
      <c r="O658" s="18">
        <v>0</v>
      </c>
      <c r="P658" s="23">
        <v>2890.110907845748</v>
      </c>
      <c r="Q658" s="22">
        <v>55400.108403681625</v>
      </c>
      <c r="R658" s="22">
        <v>29842.45948844152</v>
      </c>
      <c r="S658" s="22">
        <v>1959.7497903854783</v>
      </c>
      <c r="T658" s="3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</row>
    <row r="659" spans="1:43" s="20" customFormat="1" ht="12" hidden="1">
      <c r="A659" s="21">
        <v>501444</v>
      </c>
      <c r="B659" s="21">
        <v>1444</v>
      </c>
      <c r="C659" s="21">
        <v>200544</v>
      </c>
      <c r="D659" s="17" t="s">
        <v>19</v>
      </c>
      <c r="E659" s="17" t="s">
        <v>20</v>
      </c>
      <c r="F659" s="17" t="s">
        <v>361</v>
      </c>
      <c r="G659" s="17">
        <v>16</v>
      </c>
      <c r="H659" s="17" t="s">
        <v>1174</v>
      </c>
      <c r="I659" s="17" t="s">
        <v>1049</v>
      </c>
      <c r="J659" s="22">
        <v>165149.1947340427</v>
      </c>
      <c r="K659" s="22">
        <v>13762.43289450356</v>
      </c>
      <c r="L659" s="22">
        <v>11194.76087069961</v>
      </c>
      <c r="M659" s="18">
        <v>0</v>
      </c>
      <c r="N659" s="22">
        <v>119.49693843813893</v>
      </c>
      <c r="O659" s="18">
        <v>0</v>
      </c>
      <c r="P659" s="23">
        <v>2890.110907845748</v>
      </c>
      <c r="Q659" s="22">
        <v>55400.108403681625</v>
      </c>
      <c r="R659" s="22">
        <v>29842.45948844152</v>
      </c>
      <c r="S659" s="22">
        <v>1959.7497903854783</v>
      </c>
      <c r="T659" s="19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</row>
    <row r="660" spans="1:43" s="20" customFormat="1" ht="12" hidden="1">
      <c r="A660" s="21">
        <v>501444</v>
      </c>
      <c r="B660" s="21">
        <v>1444</v>
      </c>
      <c r="C660" s="21">
        <v>200547</v>
      </c>
      <c r="D660" s="17" t="s">
        <v>19</v>
      </c>
      <c r="E660" s="17" t="s">
        <v>31</v>
      </c>
      <c r="F660" s="17" t="s">
        <v>668</v>
      </c>
      <c r="G660" s="17">
        <v>16</v>
      </c>
      <c r="H660" s="17" t="s">
        <v>1175</v>
      </c>
      <c r="I660" s="17" t="s">
        <v>1049</v>
      </c>
      <c r="J660" s="22">
        <v>165149.1947340427</v>
      </c>
      <c r="K660" s="22">
        <v>13762.43289450356</v>
      </c>
      <c r="L660" s="22">
        <v>11194.76087069961</v>
      </c>
      <c r="M660" s="18">
        <v>0</v>
      </c>
      <c r="N660" s="22">
        <v>119.49693843813893</v>
      </c>
      <c r="O660" s="18">
        <v>0</v>
      </c>
      <c r="P660" s="23">
        <v>2890.110907845748</v>
      </c>
      <c r="Q660" s="22">
        <v>55400.108403681625</v>
      </c>
      <c r="R660" s="22">
        <v>29842.45948844152</v>
      </c>
      <c r="S660" s="22">
        <v>1959.7497903854783</v>
      </c>
      <c r="T660" s="19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</row>
    <row r="661" spans="1:43" s="32" customFormat="1" ht="12" hidden="1">
      <c r="A661" s="21">
        <v>501506</v>
      </c>
      <c r="B661" s="21">
        <v>1506</v>
      </c>
      <c r="C661" s="21">
        <v>200548</v>
      </c>
      <c r="D661" s="17" t="s">
        <v>19</v>
      </c>
      <c r="E661" s="17" t="s">
        <v>31</v>
      </c>
      <c r="F661" s="17" t="s">
        <v>1170</v>
      </c>
      <c r="G661" s="17">
        <v>16</v>
      </c>
      <c r="H661" s="17" t="s">
        <v>1176</v>
      </c>
      <c r="I661" s="17" t="s">
        <v>1049</v>
      </c>
      <c r="J661" s="22">
        <v>165149.1947340427</v>
      </c>
      <c r="K661" s="22">
        <v>13762.43289450356</v>
      </c>
      <c r="L661" s="22">
        <v>11194.76087069961</v>
      </c>
      <c r="M661" s="18">
        <v>0</v>
      </c>
      <c r="N661" s="22">
        <v>119.49693843813893</v>
      </c>
      <c r="O661" s="18">
        <v>0</v>
      </c>
      <c r="P661" s="23">
        <v>2890.110907845748</v>
      </c>
      <c r="Q661" s="22">
        <v>55400.108403681625</v>
      </c>
      <c r="R661" s="22">
        <v>29842.45948844152</v>
      </c>
      <c r="S661" s="22">
        <v>1959.7497903854783</v>
      </c>
      <c r="T661" s="19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31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</row>
    <row r="662" spans="1:43" s="20" customFormat="1" ht="12" hidden="1">
      <c r="A662" s="21">
        <v>501406</v>
      </c>
      <c r="B662" s="21">
        <v>1406</v>
      </c>
      <c r="C662" s="21">
        <v>200549</v>
      </c>
      <c r="D662" s="17" t="s">
        <v>19</v>
      </c>
      <c r="E662" s="17" t="s">
        <v>31</v>
      </c>
      <c r="F662" s="17" t="s">
        <v>1177</v>
      </c>
      <c r="G662" s="17">
        <v>16</v>
      </c>
      <c r="H662" s="17" t="s">
        <v>1178</v>
      </c>
      <c r="I662" s="17" t="s">
        <v>1179</v>
      </c>
      <c r="J662" s="22">
        <v>165149.1947340427</v>
      </c>
      <c r="K662" s="22">
        <v>13762.43289450356</v>
      </c>
      <c r="L662" s="22">
        <v>11194.76087069961</v>
      </c>
      <c r="M662" s="18">
        <v>0</v>
      </c>
      <c r="N662" s="22">
        <v>119.49693843813893</v>
      </c>
      <c r="O662" s="18">
        <v>0</v>
      </c>
      <c r="P662" s="23">
        <v>2890.110907845748</v>
      </c>
      <c r="Q662" s="22">
        <v>55400.108403681625</v>
      </c>
      <c r="R662" s="22">
        <v>29842.45948844152</v>
      </c>
      <c r="S662" s="22">
        <v>1959.7497903854783</v>
      </c>
      <c r="T662" s="19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</row>
    <row r="663" spans="1:43" s="20" customFormat="1" ht="12" hidden="1">
      <c r="A663" s="21">
        <v>501444</v>
      </c>
      <c r="B663" s="21">
        <v>1444</v>
      </c>
      <c r="C663" s="21">
        <v>200550</v>
      </c>
      <c r="D663" s="17" t="s">
        <v>19</v>
      </c>
      <c r="E663" s="17" t="s">
        <v>20</v>
      </c>
      <c r="F663" s="17" t="s">
        <v>112</v>
      </c>
      <c r="G663" s="17">
        <v>16</v>
      </c>
      <c r="H663" s="17" t="s">
        <v>1180</v>
      </c>
      <c r="I663" s="17" t="s">
        <v>1049</v>
      </c>
      <c r="J663" s="22">
        <v>165149.1947340427</v>
      </c>
      <c r="K663" s="22">
        <v>13762.43289450356</v>
      </c>
      <c r="L663" s="22">
        <v>11194.76087069961</v>
      </c>
      <c r="M663" s="18">
        <v>0</v>
      </c>
      <c r="N663" s="22">
        <v>119.49693843813893</v>
      </c>
      <c r="O663" s="18">
        <v>0</v>
      </c>
      <c r="P663" s="23">
        <v>2890.110907845748</v>
      </c>
      <c r="Q663" s="22">
        <v>55400.108403681625</v>
      </c>
      <c r="R663" s="22">
        <v>29842.45948844152</v>
      </c>
      <c r="S663" s="22">
        <v>1959.7497903854783</v>
      </c>
      <c r="T663" s="19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</row>
    <row r="664" spans="1:43" s="20" customFormat="1" ht="12" hidden="1">
      <c r="A664" s="21">
        <v>501443</v>
      </c>
      <c r="B664" s="21">
        <v>1443</v>
      </c>
      <c r="C664" s="21">
        <v>200554</v>
      </c>
      <c r="D664" s="17" t="s">
        <v>19</v>
      </c>
      <c r="E664" s="17" t="s">
        <v>20</v>
      </c>
      <c r="F664" s="17" t="s">
        <v>599</v>
      </c>
      <c r="G664" s="17">
        <v>16</v>
      </c>
      <c r="H664" s="17" t="s">
        <v>1181</v>
      </c>
      <c r="I664" s="17" t="s">
        <v>1049</v>
      </c>
      <c r="J664" s="22">
        <v>165149.1947340427</v>
      </c>
      <c r="K664" s="22">
        <v>13762.43289450356</v>
      </c>
      <c r="L664" s="22">
        <v>11194.76087069961</v>
      </c>
      <c r="M664" s="18">
        <v>0</v>
      </c>
      <c r="N664" s="22">
        <v>119.49693843813893</v>
      </c>
      <c r="O664" s="18">
        <v>0</v>
      </c>
      <c r="P664" s="23">
        <v>2890.110907845748</v>
      </c>
      <c r="Q664" s="22">
        <v>55400.108403681625</v>
      </c>
      <c r="R664" s="22">
        <v>29842.45948844152</v>
      </c>
      <c r="S664" s="22">
        <v>1959.7497903854783</v>
      </c>
      <c r="T664" s="19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</row>
    <row r="665" spans="1:43" s="20" customFormat="1" ht="12" hidden="1">
      <c r="A665" s="21">
        <v>501506</v>
      </c>
      <c r="B665" s="21">
        <v>1506</v>
      </c>
      <c r="C665" s="21">
        <v>200555</v>
      </c>
      <c r="D665" s="17" t="s">
        <v>19</v>
      </c>
      <c r="E665" s="17" t="s">
        <v>31</v>
      </c>
      <c r="F665" s="17" t="s">
        <v>31</v>
      </c>
      <c r="G665" s="17">
        <v>16</v>
      </c>
      <c r="H665" s="17" t="s">
        <v>1182</v>
      </c>
      <c r="I665" s="17" t="s">
        <v>1049</v>
      </c>
      <c r="J665" s="22">
        <v>165149.1947340427</v>
      </c>
      <c r="K665" s="22">
        <v>13762.43289450356</v>
      </c>
      <c r="L665" s="22">
        <v>11194.76087069961</v>
      </c>
      <c r="M665" s="18">
        <v>0</v>
      </c>
      <c r="N665" s="22">
        <v>119.49693843813893</v>
      </c>
      <c r="O665" s="18">
        <v>0</v>
      </c>
      <c r="P665" s="23">
        <v>2890.110907845748</v>
      </c>
      <c r="Q665" s="22">
        <v>55400.108403681625</v>
      </c>
      <c r="R665" s="22">
        <v>29842.45948844152</v>
      </c>
      <c r="S665" s="22">
        <v>1959.7497903854783</v>
      </c>
      <c r="T665" s="3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</row>
    <row r="666" spans="1:43" s="20" customFormat="1" ht="12" hidden="1">
      <c r="A666" s="21">
        <v>501406</v>
      </c>
      <c r="B666" s="21">
        <v>1406</v>
      </c>
      <c r="C666" s="21">
        <v>200556</v>
      </c>
      <c r="D666" s="17" t="s">
        <v>19</v>
      </c>
      <c r="E666" s="17" t="s">
        <v>20</v>
      </c>
      <c r="F666" s="17" t="s">
        <v>73</v>
      </c>
      <c r="G666" s="17">
        <v>16</v>
      </c>
      <c r="H666" s="17" t="s">
        <v>1183</v>
      </c>
      <c r="I666" s="17" t="s">
        <v>1049</v>
      </c>
      <c r="J666" s="22">
        <v>165149.1947340427</v>
      </c>
      <c r="K666" s="22">
        <v>13762.43289450356</v>
      </c>
      <c r="L666" s="22">
        <v>11194.76087069961</v>
      </c>
      <c r="M666" s="18">
        <v>0</v>
      </c>
      <c r="N666" s="22">
        <v>119.49693843813893</v>
      </c>
      <c r="O666" s="18">
        <v>0</v>
      </c>
      <c r="P666" s="23">
        <v>2890.110907845748</v>
      </c>
      <c r="Q666" s="22">
        <v>55400.108403681625</v>
      </c>
      <c r="R666" s="22">
        <v>29842.45948844152</v>
      </c>
      <c r="S666" s="22">
        <v>1959.7497903854783</v>
      </c>
      <c r="T666" s="19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</row>
    <row r="667" spans="1:43" s="20" customFormat="1" ht="12" hidden="1">
      <c r="A667" s="21">
        <v>501443</v>
      </c>
      <c r="B667" s="21">
        <v>1443</v>
      </c>
      <c r="C667" s="21">
        <v>200557</v>
      </c>
      <c r="D667" s="17" t="s">
        <v>19</v>
      </c>
      <c r="E667" s="17" t="s">
        <v>20</v>
      </c>
      <c r="F667" s="17" t="s">
        <v>1184</v>
      </c>
      <c r="G667" s="17">
        <v>16</v>
      </c>
      <c r="H667" s="17" t="s">
        <v>230</v>
      </c>
      <c r="I667" s="17" t="s">
        <v>1049</v>
      </c>
      <c r="J667" s="22">
        <v>165149.1947340427</v>
      </c>
      <c r="K667" s="22">
        <v>13762.43289450356</v>
      </c>
      <c r="L667" s="22">
        <v>11194.76087069961</v>
      </c>
      <c r="M667" s="18">
        <v>0</v>
      </c>
      <c r="N667" s="22">
        <v>119.49693843813893</v>
      </c>
      <c r="O667" s="18">
        <v>0</v>
      </c>
      <c r="P667" s="23">
        <v>2890.110907845748</v>
      </c>
      <c r="Q667" s="22">
        <v>55400.108403681625</v>
      </c>
      <c r="R667" s="22">
        <v>29842.45948844152</v>
      </c>
      <c r="S667" s="22">
        <v>1959.7497903854783</v>
      </c>
      <c r="T667" s="19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</row>
    <row r="668" spans="1:43" s="32" customFormat="1" ht="12" hidden="1">
      <c r="A668" s="21">
        <v>501506</v>
      </c>
      <c r="B668" s="21">
        <v>1506</v>
      </c>
      <c r="C668" s="21">
        <v>200559</v>
      </c>
      <c r="D668" s="17" t="s">
        <v>19</v>
      </c>
      <c r="E668" s="17" t="s">
        <v>31</v>
      </c>
      <c r="F668" s="17" t="s">
        <v>733</v>
      </c>
      <c r="G668" s="17">
        <v>16</v>
      </c>
      <c r="H668" s="17" t="s">
        <v>1107</v>
      </c>
      <c r="I668" s="17" t="s">
        <v>1049</v>
      </c>
      <c r="J668" s="22">
        <v>165149.1947340427</v>
      </c>
      <c r="K668" s="22">
        <v>13762.43289450356</v>
      </c>
      <c r="L668" s="22">
        <v>11194.76087069961</v>
      </c>
      <c r="M668" s="18">
        <v>0</v>
      </c>
      <c r="N668" s="22">
        <v>119.49693843813893</v>
      </c>
      <c r="O668" s="18">
        <v>0</v>
      </c>
      <c r="P668" s="23">
        <v>2890.110907845748</v>
      </c>
      <c r="Q668" s="22">
        <v>55400.108403681625</v>
      </c>
      <c r="R668" s="22">
        <v>29842.45948844152</v>
      </c>
      <c r="S668" s="22">
        <v>1959.7497903854783</v>
      </c>
      <c r="T668" s="19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31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</row>
    <row r="669" spans="1:43" s="20" customFormat="1" ht="12" hidden="1">
      <c r="A669" s="26">
        <v>501445</v>
      </c>
      <c r="B669" s="21">
        <v>1457</v>
      </c>
      <c r="C669" s="21">
        <v>200560</v>
      </c>
      <c r="D669" s="17" t="s">
        <v>19</v>
      </c>
      <c r="E669" s="17" t="s">
        <v>20</v>
      </c>
      <c r="F669" s="17" t="s">
        <v>352</v>
      </c>
      <c r="G669" s="17">
        <v>16</v>
      </c>
      <c r="H669" s="17" t="s">
        <v>1185</v>
      </c>
      <c r="I669" s="17" t="s">
        <v>1049</v>
      </c>
      <c r="J669" s="22">
        <v>165149.1947340427</v>
      </c>
      <c r="K669" s="22">
        <v>13762.43289450356</v>
      </c>
      <c r="L669" s="22">
        <v>11194.76087069961</v>
      </c>
      <c r="M669" s="18">
        <v>0</v>
      </c>
      <c r="N669" s="22">
        <v>119.49693843813893</v>
      </c>
      <c r="O669" s="18">
        <v>0</v>
      </c>
      <c r="P669" s="23">
        <v>2890.110907845748</v>
      </c>
      <c r="Q669" s="22">
        <v>55400.108403681625</v>
      </c>
      <c r="R669" s="22">
        <v>29842.45948844152</v>
      </c>
      <c r="S669" s="22">
        <v>1959.7497903854783</v>
      </c>
      <c r="T669" s="19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</row>
    <row r="670" spans="1:43" s="20" customFormat="1" ht="12" hidden="1">
      <c r="A670" s="21">
        <v>501443</v>
      </c>
      <c r="B670" s="21">
        <v>1443</v>
      </c>
      <c r="C670" s="21">
        <v>200561</v>
      </c>
      <c r="D670" s="17" t="s">
        <v>19</v>
      </c>
      <c r="E670" s="17" t="s">
        <v>20</v>
      </c>
      <c r="F670" s="17" t="s">
        <v>691</v>
      </c>
      <c r="G670" s="17">
        <v>16</v>
      </c>
      <c r="H670" s="17" t="s">
        <v>1186</v>
      </c>
      <c r="I670" s="17" t="s">
        <v>1049</v>
      </c>
      <c r="J670" s="22">
        <v>165149.1947340427</v>
      </c>
      <c r="K670" s="22">
        <v>13762.43289450356</v>
      </c>
      <c r="L670" s="22">
        <v>11194.76087069961</v>
      </c>
      <c r="M670" s="18">
        <v>0</v>
      </c>
      <c r="N670" s="22">
        <v>119.49693843813893</v>
      </c>
      <c r="O670" s="18">
        <v>0</v>
      </c>
      <c r="P670" s="23">
        <v>2890.110907845748</v>
      </c>
      <c r="Q670" s="22">
        <v>55400.108403681625</v>
      </c>
      <c r="R670" s="22">
        <v>29842.45948844152</v>
      </c>
      <c r="S670" s="22">
        <v>1959.7497903854783</v>
      </c>
      <c r="T670" s="19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</row>
    <row r="671" spans="1:43" s="20" customFormat="1" ht="12" hidden="1">
      <c r="A671" s="21">
        <v>501406</v>
      </c>
      <c r="B671" s="21">
        <v>1406</v>
      </c>
      <c r="C671" s="21">
        <v>200562</v>
      </c>
      <c r="D671" s="17" t="s">
        <v>19</v>
      </c>
      <c r="E671" s="17" t="s">
        <v>20</v>
      </c>
      <c r="F671" s="17" t="s">
        <v>250</v>
      </c>
      <c r="G671" s="17">
        <v>16</v>
      </c>
      <c r="H671" s="17" t="s">
        <v>1187</v>
      </c>
      <c r="I671" s="17" t="s">
        <v>1049</v>
      </c>
      <c r="J671" s="22">
        <v>165149.1947340427</v>
      </c>
      <c r="K671" s="22">
        <v>13762.43289450356</v>
      </c>
      <c r="L671" s="22">
        <v>11194.76087069961</v>
      </c>
      <c r="M671" s="18">
        <v>0</v>
      </c>
      <c r="N671" s="22">
        <v>119.49693843813893</v>
      </c>
      <c r="O671" s="18">
        <v>0</v>
      </c>
      <c r="P671" s="23">
        <v>2890.110907845748</v>
      </c>
      <c r="Q671" s="22">
        <v>55400.108403681625</v>
      </c>
      <c r="R671" s="22">
        <v>29842.45948844152</v>
      </c>
      <c r="S671" s="22">
        <v>1959.7497903854783</v>
      </c>
      <c r="T671" s="19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</row>
    <row r="672" spans="1:43" s="20" customFormat="1" ht="12" hidden="1">
      <c r="A672" s="21">
        <v>501506</v>
      </c>
      <c r="B672" s="21">
        <v>1506</v>
      </c>
      <c r="C672" s="21">
        <v>200563</v>
      </c>
      <c r="D672" s="17" t="s">
        <v>19</v>
      </c>
      <c r="E672" s="17" t="s">
        <v>31</v>
      </c>
      <c r="F672" s="17" t="s">
        <v>20</v>
      </c>
      <c r="G672" s="17">
        <v>16</v>
      </c>
      <c r="H672" s="17" t="s">
        <v>1188</v>
      </c>
      <c r="I672" s="17" t="s">
        <v>1049</v>
      </c>
      <c r="J672" s="22">
        <v>165149.1947340427</v>
      </c>
      <c r="K672" s="22">
        <v>13762.43289450356</v>
      </c>
      <c r="L672" s="22">
        <v>11194.76087069961</v>
      </c>
      <c r="M672" s="18">
        <v>0</v>
      </c>
      <c r="N672" s="22">
        <v>119.49693843813893</v>
      </c>
      <c r="O672" s="18">
        <v>0</v>
      </c>
      <c r="P672" s="23">
        <v>2890.110907845748</v>
      </c>
      <c r="Q672" s="22">
        <v>55400.108403681625</v>
      </c>
      <c r="R672" s="22">
        <v>29842.45948844152</v>
      </c>
      <c r="S672" s="22">
        <v>1959.7497903854783</v>
      </c>
      <c r="T672" s="19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</row>
    <row r="673" spans="1:43" s="20" customFormat="1" ht="12" hidden="1">
      <c r="A673" s="21">
        <v>501506</v>
      </c>
      <c r="B673" s="21">
        <v>1506</v>
      </c>
      <c r="C673" s="21">
        <v>200565</v>
      </c>
      <c r="D673" s="17" t="s">
        <v>19</v>
      </c>
      <c r="E673" s="17" t="s">
        <v>31</v>
      </c>
      <c r="F673" s="17" t="s">
        <v>658</v>
      </c>
      <c r="G673" s="17">
        <v>16</v>
      </c>
      <c r="H673" s="17" t="s">
        <v>1189</v>
      </c>
      <c r="I673" s="17" t="s">
        <v>1049</v>
      </c>
      <c r="J673" s="22">
        <v>165149.1947340427</v>
      </c>
      <c r="K673" s="22">
        <v>13762.43289450356</v>
      </c>
      <c r="L673" s="22">
        <v>11194.76087069961</v>
      </c>
      <c r="M673" s="18">
        <v>0</v>
      </c>
      <c r="N673" s="22">
        <v>119.49693843813893</v>
      </c>
      <c r="O673" s="18">
        <v>0</v>
      </c>
      <c r="P673" s="23">
        <v>2890.110907845748</v>
      </c>
      <c r="Q673" s="22">
        <v>55400.108403681625</v>
      </c>
      <c r="R673" s="22">
        <v>29842.45948844152</v>
      </c>
      <c r="S673" s="22">
        <v>1959.7497903854783</v>
      </c>
      <c r="T673" s="19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</row>
    <row r="674" spans="1:43" s="20" customFormat="1" ht="12" hidden="1">
      <c r="A674" s="21">
        <v>501406</v>
      </c>
      <c r="B674" s="21">
        <v>1406</v>
      </c>
      <c r="C674" s="21">
        <v>200566</v>
      </c>
      <c r="D674" s="17" t="s">
        <v>19</v>
      </c>
      <c r="E674" s="17" t="s">
        <v>31</v>
      </c>
      <c r="F674" s="17" t="s">
        <v>1047</v>
      </c>
      <c r="G674" s="17">
        <v>16</v>
      </c>
      <c r="H674" s="17" t="s">
        <v>1190</v>
      </c>
      <c r="I674" s="17" t="s">
        <v>1049</v>
      </c>
      <c r="J674" s="22">
        <v>165149.1947340427</v>
      </c>
      <c r="K674" s="22">
        <v>13762.43289450356</v>
      </c>
      <c r="L674" s="22">
        <v>11194.76087069961</v>
      </c>
      <c r="M674" s="18">
        <v>0</v>
      </c>
      <c r="N674" s="22">
        <v>119.49693843813893</v>
      </c>
      <c r="O674" s="18">
        <v>0</v>
      </c>
      <c r="P674" s="23">
        <v>2890.110907845748</v>
      </c>
      <c r="Q674" s="22">
        <v>55400.108403681625</v>
      </c>
      <c r="R674" s="22">
        <v>29842.45948844152</v>
      </c>
      <c r="S674" s="22">
        <v>1959.7497903854783</v>
      </c>
      <c r="T674" s="19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</row>
    <row r="675" spans="1:43" s="20" customFormat="1" ht="12" hidden="1">
      <c r="A675" s="21">
        <v>501443</v>
      </c>
      <c r="B675" s="21">
        <v>1443</v>
      </c>
      <c r="C675" s="21">
        <v>200567</v>
      </c>
      <c r="D675" s="17" t="s">
        <v>19</v>
      </c>
      <c r="E675" s="17" t="s">
        <v>20</v>
      </c>
      <c r="F675" s="17" t="s">
        <v>19</v>
      </c>
      <c r="G675" s="17">
        <v>16</v>
      </c>
      <c r="H675" s="17" t="s">
        <v>1191</v>
      </c>
      <c r="I675" s="17" t="s">
        <v>1049</v>
      </c>
      <c r="J675" s="22">
        <v>165149.1947340427</v>
      </c>
      <c r="K675" s="22">
        <v>13762.43289450356</v>
      </c>
      <c r="L675" s="22">
        <v>11194.76087069961</v>
      </c>
      <c r="M675" s="18">
        <v>0</v>
      </c>
      <c r="N675" s="22">
        <v>119.49693843813893</v>
      </c>
      <c r="O675" s="18">
        <v>0</v>
      </c>
      <c r="P675" s="23">
        <v>2890.110907845748</v>
      </c>
      <c r="Q675" s="22">
        <v>55400.108403681625</v>
      </c>
      <c r="R675" s="22">
        <v>29842.45948844152</v>
      </c>
      <c r="S675" s="22">
        <v>1959.7497903854783</v>
      </c>
      <c r="T675" s="3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</row>
    <row r="676" spans="1:43" s="20" customFormat="1" ht="12" hidden="1">
      <c r="A676" s="21">
        <v>501506</v>
      </c>
      <c r="B676" s="21">
        <v>1506</v>
      </c>
      <c r="C676" s="21">
        <v>200568</v>
      </c>
      <c r="D676" s="17" t="s">
        <v>19</v>
      </c>
      <c r="E676" s="17" t="s">
        <v>31</v>
      </c>
      <c r="F676" s="17" t="s">
        <v>1054</v>
      </c>
      <c r="G676" s="17">
        <v>16</v>
      </c>
      <c r="H676" s="17" t="s">
        <v>1192</v>
      </c>
      <c r="I676" s="17" t="s">
        <v>1049</v>
      </c>
      <c r="J676" s="22">
        <v>165149.1947340427</v>
      </c>
      <c r="K676" s="22">
        <v>13762.43289450356</v>
      </c>
      <c r="L676" s="22">
        <v>11194.76087069961</v>
      </c>
      <c r="M676" s="18">
        <v>0</v>
      </c>
      <c r="N676" s="22">
        <v>119.49693843813893</v>
      </c>
      <c r="O676" s="18">
        <v>0</v>
      </c>
      <c r="P676" s="23">
        <v>2890.110907845748</v>
      </c>
      <c r="Q676" s="22">
        <v>55400.108403681625</v>
      </c>
      <c r="R676" s="22">
        <v>29842.45948844152</v>
      </c>
      <c r="S676" s="22">
        <v>1959.7497903854783</v>
      </c>
      <c r="T676" s="19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</row>
    <row r="677" spans="1:43" s="20" customFormat="1" ht="12" hidden="1">
      <c r="A677" s="21">
        <v>501444</v>
      </c>
      <c r="B677" s="21">
        <v>1444</v>
      </c>
      <c r="C677" s="21">
        <v>200569</v>
      </c>
      <c r="D677" s="17" t="s">
        <v>19</v>
      </c>
      <c r="E677" s="17" t="s">
        <v>31</v>
      </c>
      <c r="F677" s="17" t="s">
        <v>742</v>
      </c>
      <c r="G677" s="17">
        <v>16</v>
      </c>
      <c r="H677" s="17" t="s">
        <v>1193</v>
      </c>
      <c r="I677" s="17" t="s">
        <v>1049</v>
      </c>
      <c r="J677" s="22">
        <v>165149.1947340427</v>
      </c>
      <c r="K677" s="22">
        <v>13762.43289450356</v>
      </c>
      <c r="L677" s="22">
        <v>11194.76087069961</v>
      </c>
      <c r="M677" s="18">
        <v>0</v>
      </c>
      <c r="N677" s="22">
        <v>119.49693843813893</v>
      </c>
      <c r="O677" s="18">
        <v>0</v>
      </c>
      <c r="P677" s="23">
        <v>2890.110907845748</v>
      </c>
      <c r="Q677" s="22">
        <v>55400.108403681625</v>
      </c>
      <c r="R677" s="22">
        <v>29842.45948844152</v>
      </c>
      <c r="S677" s="22">
        <v>1959.7497903854783</v>
      </c>
      <c r="T677" s="3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</row>
    <row r="678" spans="1:43" s="20" customFormat="1" ht="12" hidden="1">
      <c r="A678" s="21">
        <v>501443</v>
      </c>
      <c r="B678" s="21">
        <v>1443</v>
      </c>
      <c r="C678" s="21">
        <v>200571</v>
      </c>
      <c r="D678" s="17" t="s">
        <v>19</v>
      </c>
      <c r="E678" s="17" t="s">
        <v>20</v>
      </c>
      <c r="F678" s="17" t="s">
        <v>472</v>
      </c>
      <c r="G678" s="17">
        <v>16</v>
      </c>
      <c r="H678" s="17" t="s">
        <v>1194</v>
      </c>
      <c r="I678" s="17" t="s">
        <v>1049</v>
      </c>
      <c r="J678" s="22">
        <v>165149.1947340427</v>
      </c>
      <c r="K678" s="22">
        <v>13762.43289450356</v>
      </c>
      <c r="L678" s="22">
        <v>11194.76087069961</v>
      </c>
      <c r="M678" s="18">
        <v>0</v>
      </c>
      <c r="N678" s="22">
        <v>119.49693843813893</v>
      </c>
      <c r="O678" s="18">
        <v>0</v>
      </c>
      <c r="P678" s="23">
        <v>2890.110907845748</v>
      </c>
      <c r="Q678" s="22">
        <v>55400.108403681625</v>
      </c>
      <c r="R678" s="22">
        <v>29842.45948844152</v>
      </c>
      <c r="S678" s="22">
        <v>1959.7497903854783</v>
      </c>
      <c r="T678" s="3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</row>
    <row r="679" spans="1:43" s="20" customFormat="1" ht="12" hidden="1">
      <c r="A679" s="21">
        <v>501444</v>
      </c>
      <c r="B679" s="21">
        <v>1444</v>
      </c>
      <c r="C679" s="21">
        <v>200572</v>
      </c>
      <c r="D679" s="17" t="s">
        <v>19</v>
      </c>
      <c r="E679" s="17" t="s">
        <v>31</v>
      </c>
      <c r="F679" s="17" t="s">
        <v>982</v>
      </c>
      <c r="G679" s="17">
        <v>16</v>
      </c>
      <c r="H679" s="17" t="s">
        <v>1195</v>
      </c>
      <c r="I679" s="17" t="s">
        <v>1049</v>
      </c>
      <c r="J679" s="22">
        <v>165149.1947340427</v>
      </c>
      <c r="K679" s="22">
        <v>13762.43289450356</v>
      </c>
      <c r="L679" s="22">
        <v>11194.76087069961</v>
      </c>
      <c r="M679" s="18">
        <v>0</v>
      </c>
      <c r="N679" s="22">
        <v>119.49693843813893</v>
      </c>
      <c r="O679" s="18">
        <v>0</v>
      </c>
      <c r="P679" s="23">
        <v>2890.110907845748</v>
      </c>
      <c r="Q679" s="22">
        <v>55400.108403681625</v>
      </c>
      <c r="R679" s="22">
        <v>29842.45948844152</v>
      </c>
      <c r="S679" s="22">
        <v>1959.7497903854783</v>
      </c>
      <c r="T679" s="3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</row>
    <row r="680" spans="1:43" s="20" customFormat="1" ht="12" hidden="1">
      <c r="A680" s="21">
        <v>501506</v>
      </c>
      <c r="B680" s="21">
        <v>1506</v>
      </c>
      <c r="C680" s="21">
        <v>200573</v>
      </c>
      <c r="D680" s="17" t="s">
        <v>19</v>
      </c>
      <c r="E680" s="17" t="s">
        <v>31</v>
      </c>
      <c r="F680" s="17" t="s">
        <v>1196</v>
      </c>
      <c r="G680" s="17">
        <v>16</v>
      </c>
      <c r="H680" s="17" t="s">
        <v>1197</v>
      </c>
      <c r="I680" s="17" t="s">
        <v>1049</v>
      </c>
      <c r="J680" s="22">
        <v>165149.1947340427</v>
      </c>
      <c r="K680" s="22">
        <v>13762.43289450356</v>
      </c>
      <c r="L680" s="22">
        <v>11194.76087069961</v>
      </c>
      <c r="M680" s="18">
        <v>0</v>
      </c>
      <c r="N680" s="22">
        <v>119.49693843813893</v>
      </c>
      <c r="O680" s="18">
        <v>0</v>
      </c>
      <c r="P680" s="23">
        <v>2890.110907845748</v>
      </c>
      <c r="Q680" s="22">
        <v>55400.108403681625</v>
      </c>
      <c r="R680" s="22">
        <v>29842.45948844152</v>
      </c>
      <c r="S680" s="22">
        <v>1959.7497903854783</v>
      </c>
      <c r="T680" s="3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</row>
    <row r="681" spans="1:43" s="20" customFormat="1" ht="12" hidden="1">
      <c r="A681" s="21">
        <v>501444</v>
      </c>
      <c r="B681" s="21">
        <v>1444</v>
      </c>
      <c r="C681" s="21">
        <v>200575</v>
      </c>
      <c r="D681" s="17" t="s">
        <v>19</v>
      </c>
      <c r="E681" s="17" t="s">
        <v>31</v>
      </c>
      <c r="F681" s="17" t="s">
        <v>1198</v>
      </c>
      <c r="G681" s="17">
        <v>16</v>
      </c>
      <c r="H681" s="17" t="s">
        <v>1199</v>
      </c>
      <c r="I681" s="17" t="s">
        <v>1049</v>
      </c>
      <c r="J681" s="22">
        <v>165149.1947340427</v>
      </c>
      <c r="K681" s="22">
        <v>13762.43289450356</v>
      </c>
      <c r="L681" s="22">
        <v>11194.76087069961</v>
      </c>
      <c r="M681" s="18">
        <v>0</v>
      </c>
      <c r="N681" s="22">
        <v>119.49693843813893</v>
      </c>
      <c r="O681" s="18">
        <v>0</v>
      </c>
      <c r="P681" s="23">
        <v>2890.110907845748</v>
      </c>
      <c r="Q681" s="22">
        <v>55400.108403681625</v>
      </c>
      <c r="R681" s="22">
        <v>29842.45948844152</v>
      </c>
      <c r="S681" s="22">
        <v>1959.7497903854783</v>
      </c>
      <c r="T681" s="3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</row>
    <row r="682" spans="1:43" s="20" customFormat="1" ht="12" hidden="1">
      <c r="A682" s="21">
        <v>501444</v>
      </c>
      <c r="B682" s="21">
        <v>1444</v>
      </c>
      <c r="C682" s="21">
        <v>200577</v>
      </c>
      <c r="D682" s="17" t="s">
        <v>19</v>
      </c>
      <c r="E682" s="17" t="s">
        <v>31</v>
      </c>
      <c r="F682" s="17" t="s">
        <v>1200</v>
      </c>
      <c r="G682" s="17">
        <v>16</v>
      </c>
      <c r="H682" s="17" t="s">
        <v>1201</v>
      </c>
      <c r="I682" s="17" t="s">
        <v>1049</v>
      </c>
      <c r="J682" s="22">
        <v>165149.1947340427</v>
      </c>
      <c r="K682" s="22">
        <v>13762.43289450356</v>
      </c>
      <c r="L682" s="22">
        <v>11194.76087069961</v>
      </c>
      <c r="M682" s="18">
        <v>0</v>
      </c>
      <c r="N682" s="22">
        <v>119.49693843813893</v>
      </c>
      <c r="O682" s="18">
        <v>0</v>
      </c>
      <c r="P682" s="23">
        <v>2890.110907845748</v>
      </c>
      <c r="Q682" s="22">
        <v>55400.108403681625</v>
      </c>
      <c r="R682" s="22">
        <v>29842.45948844152</v>
      </c>
      <c r="S682" s="22">
        <v>1959.7497903854783</v>
      </c>
      <c r="T682" s="3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</row>
    <row r="683" spans="1:43" s="20" customFormat="1" ht="12" hidden="1">
      <c r="A683" s="21">
        <v>501406</v>
      </c>
      <c r="B683" s="21">
        <v>1406</v>
      </c>
      <c r="C683" s="21">
        <v>200578</v>
      </c>
      <c r="D683" s="17" t="s">
        <v>19</v>
      </c>
      <c r="E683" s="17" t="s">
        <v>20</v>
      </c>
      <c r="F683" s="17" t="s">
        <v>295</v>
      </c>
      <c r="G683" s="17">
        <v>16</v>
      </c>
      <c r="H683" s="17" t="s">
        <v>1202</v>
      </c>
      <c r="I683" s="17" t="s">
        <v>1049</v>
      </c>
      <c r="J683" s="22">
        <v>165149.1947340427</v>
      </c>
      <c r="K683" s="22">
        <v>13762.43289450356</v>
      </c>
      <c r="L683" s="22">
        <v>11194.76087069961</v>
      </c>
      <c r="M683" s="18">
        <v>0</v>
      </c>
      <c r="N683" s="22">
        <v>119.49693843813893</v>
      </c>
      <c r="O683" s="18">
        <v>0</v>
      </c>
      <c r="P683" s="23">
        <v>2890.110907845748</v>
      </c>
      <c r="Q683" s="22">
        <v>55400.108403681625</v>
      </c>
      <c r="R683" s="22">
        <v>29842.45948844152</v>
      </c>
      <c r="S683" s="22">
        <v>1959.7497903854783</v>
      </c>
      <c r="T683" s="3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</row>
    <row r="684" spans="1:43" s="20" customFormat="1" ht="12" hidden="1">
      <c r="A684" s="21">
        <v>501444</v>
      </c>
      <c r="B684" s="21">
        <v>1444</v>
      </c>
      <c r="C684" s="21">
        <v>200579</v>
      </c>
      <c r="D684" s="17" t="s">
        <v>19</v>
      </c>
      <c r="E684" s="17" t="s">
        <v>31</v>
      </c>
      <c r="F684" s="17" t="s">
        <v>391</v>
      </c>
      <c r="G684" s="17">
        <v>16</v>
      </c>
      <c r="H684" s="17" t="s">
        <v>1203</v>
      </c>
      <c r="I684" s="17" t="s">
        <v>1049</v>
      </c>
      <c r="J684" s="22">
        <v>165149.1947340427</v>
      </c>
      <c r="K684" s="22">
        <v>13762.43289450356</v>
      </c>
      <c r="L684" s="22">
        <v>11194.76087069961</v>
      </c>
      <c r="M684" s="18">
        <v>0</v>
      </c>
      <c r="N684" s="22">
        <v>119.49693843813893</v>
      </c>
      <c r="O684" s="18">
        <v>0</v>
      </c>
      <c r="P684" s="23">
        <v>2890.110907845748</v>
      </c>
      <c r="Q684" s="22">
        <v>55400.108403681625</v>
      </c>
      <c r="R684" s="22">
        <v>29842.45948844152</v>
      </c>
      <c r="S684" s="22">
        <v>1959.7497903854783</v>
      </c>
      <c r="T684" s="3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</row>
    <row r="685" spans="1:43" s="20" customFormat="1" ht="12" hidden="1">
      <c r="A685" s="21">
        <v>501406</v>
      </c>
      <c r="B685" s="21">
        <v>1406</v>
      </c>
      <c r="C685" s="21">
        <v>200580</v>
      </c>
      <c r="D685" s="17" t="s">
        <v>19</v>
      </c>
      <c r="E685" s="17" t="s">
        <v>31</v>
      </c>
      <c r="F685" s="17" t="s">
        <v>494</v>
      </c>
      <c r="G685" s="17">
        <v>16</v>
      </c>
      <c r="H685" s="17" t="s">
        <v>293</v>
      </c>
      <c r="I685" s="17" t="s">
        <v>1049</v>
      </c>
      <c r="J685" s="22">
        <v>165149.1947340427</v>
      </c>
      <c r="K685" s="22">
        <v>13762.43289450356</v>
      </c>
      <c r="L685" s="22">
        <v>11194.76087069961</v>
      </c>
      <c r="M685" s="18">
        <v>0</v>
      </c>
      <c r="N685" s="22">
        <v>119.49693843813893</v>
      </c>
      <c r="O685" s="18">
        <v>0</v>
      </c>
      <c r="P685" s="23">
        <v>2890.110907845748</v>
      </c>
      <c r="Q685" s="22">
        <v>55400.108403681625</v>
      </c>
      <c r="R685" s="22">
        <v>29842.45948844152</v>
      </c>
      <c r="S685" s="22">
        <v>1959.7497903854783</v>
      </c>
      <c r="T685" s="3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</row>
    <row r="686" spans="1:43" s="20" customFormat="1" ht="12" hidden="1">
      <c r="A686" s="26">
        <v>501445</v>
      </c>
      <c r="B686" s="21">
        <v>1457</v>
      </c>
      <c r="C686" s="21">
        <v>200581</v>
      </c>
      <c r="D686" s="17" t="s">
        <v>19</v>
      </c>
      <c r="E686" s="17" t="s">
        <v>20</v>
      </c>
      <c r="F686" s="17" t="s">
        <v>1204</v>
      </c>
      <c r="G686" s="17">
        <v>16</v>
      </c>
      <c r="H686" s="17" t="s">
        <v>1205</v>
      </c>
      <c r="I686" s="17" t="s">
        <v>1049</v>
      </c>
      <c r="J686" s="22">
        <v>165149.1947340427</v>
      </c>
      <c r="K686" s="22">
        <v>13762.43289450356</v>
      </c>
      <c r="L686" s="22">
        <v>11194.76087069961</v>
      </c>
      <c r="M686" s="18">
        <v>0</v>
      </c>
      <c r="N686" s="22">
        <v>119.49693843813893</v>
      </c>
      <c r="O686" s="18">
        <v>0</v>
      </c>
      <c r="P686" s="23">
        <v>2890.110907845748</v>
      </c>
      <c r="Q686" s="22">
        <v>55400.108403681625</v>
      </c>
      <c r="R686" s="22">
        <v>29842.45948844152</v>
      </c>
      <c r="S686" s="22">
        <v>1959.7497903854783</v>
      </c>
      <c r="T686" s="3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</row>
    <row r="687" spans="1:43" s="20" customFormat="1" ht="12" hidden="1">
      <c r="A687" s="26">
        <v>501445</v>
      </c>
      <c r="B687" s="21">
        <v>1457</v>
      </c>
      <c r="C687" s="21">
        <v>200583</v>
      </c>
      <c r="D687" s="17" t="s">
        <v>19</v>
      </c>
      <c r="E687" s="17" t="s">
        <v>20</v>
      </c>
      <c r="F687" s="17" t="s">
        <v>352</v>
      </c>
      <c r="G687" s="17">
        <v>16</v>
      </c>
      <c r="H687" s="17" t="s">
        <v>1206</v>
      </c>
      <c r="I687" s="17" t="s">
        <v>1207</v>
      </c>
      <c r="J687" s="22">
        <v>165149.1947340427</v>
      </c>
      <c r="K687" s="22">
        <v>13762.43289450356</v>
      </c>
      <c r="L687" s="22">
        <v>11194.76087069961</v>
      </c>
      <c r="M687" s="18">
        <v>0</v>
      </c>
      <c r="N687" s="22">
        <v>119.49693843813893</v>
      </c>
      <c r="O687" s="18">
        <v>0</v>
      </c>
      <c r="P687" s="23">
        <v>2890.110907845748</v>
      </c>
      <c r="Q687" s="22">
        <v>55400.108403681625</v>
      </c>
      <c r="R687" s="22">
        <v>29842.45948844152</v>
      </c>
      <c r="S687" s="22">
        <v>1959.7497903854783</v>
      </c>
      <c r="T687" s="3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</row>
    <row r="688" spans="1:43" s="20" customFormat="1" ht="12" hidden="1">
      <c r="A688" s="21">
        <v>501444</v>
      </c>
      <c r="B688" s="21">
        <v>1444</v>
      </c>
      <c r="C688" s="21">
        <v>200584</v>
      </c>
      <c r="D688" s="17" t="s">
        <v>19</v>
      </c>
      <c r="E688" s="17" t="s">
        <v>20</v>
      </c>
      <c r="F688" s="17" t="s">
        <v>818</v>
      </c>
      <c r="G688" s="17">
        <v>16</v>
      </c>
      <c r="H688" s="17" t="s">
        <v>1208</v>
      </c>
      <c r="I688" s="17" t="s">
        <v>1049</v>
      </c>
      <c r="J688" s="22">
        <v>165149.1947340427</v>
      </c>
      <c r="K688" s="22">
        <v>13762.43289450356</v>
      </c>
      <c r="L688" s="22">
        <v>11194.76087069961</v>
      </c>
      <c r="M688" s="18">
        <v>0</v>
      </c>
      <c r="N688" s="22">
        <v>119.49693843813893</v>
      </c>
      <c r="O688" s="18">
        <v>0</v>
      </c>
      <c r="P688" s="23">
        <v>2890.110907845748</v>
      </c>
      <c r="Q688" s="22">
        <v>55400.108403681625</v>
      </c>
      <c r="R688" s="22">
        <v>29842.45948844152</v>
      </c>
      <c r="S688" s="22">
        <v>1959.7497903854783</v>
      </c>
      <c r="T688" s="3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</row>
    <row r="689" spans="1:43" s="20" customFormat="1" ht="12" hidden="1">
      <c r="A689" s="21">
        <v>501506</v>
      </c>
      <c r="B689" s="21">
        <v>1506</v>
      </c>
      <c r="C689" s="21">
        <v>200585</v>
      </c>
      <c r="D689" s="17" t="s">
        <v>19</v>
      </c>
      <c r="E689" s="17" t="s">
        <v>31</v>
      </c>
      <c r="F689" s="17" t="s">
        <v>1209</v>
      </c>
      <c r="G689" s="17">
        <v>16</v>
      </c>
      <c r="H689" s="17" t="s">
        <v>1210</v>
      </c>
      <c r="I689" s="17" t="s">
        <v>1049</v>
      </c>
      <c r="J689" s="22">
        <v>165149.1947340427</v>
      </c>
      <c r="K689" s="22">
        <v>13762.43289450356</v>
      </c>
      <c r="L689" s="22">
        <v>11194.76087069961</v>
      </c>
      <c r="M689" s="18">
        <v>0</v>
      </c>
      <c r="N689" s="22">
        <v>119.49693843813893</v>
      </c>
      <c r="O689" s="18">
        <v>0</v>
      </c>
      <c r="P689" s="23">
        <v>2890.110907845748</v>
      </c>
      <c r="Q689" s="22">
        <v>55400.108403681625</v>
      </c>
      <c r="R689" s="22">
        <v>29842.45948844152</v>
      </c>
      <c r="S689" s="22">
        <v>1959.7497903854783</v>
      </c>
      <c r="T689" s="3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</row>
    <row r="690" spans="1:43" s="20" customFormat="1" ht="12" hidden="1">
      <c r="A690" s="21">
        <v>501506</v>
      </c>
      <c r="B690" s="21">
        <v>1506</v>
      </c>
      <c r="C690" s="21">
        <v>200586</v>
      </c>
      <c r="D690" s="17" t="s">
        <v>19</v>
      </c>
      <c r="E690" s="17" t="s">
        <v>31</v>
      </c>
      <c r="F690" s="17" t="s">
        <v>1211</v>
      </c>
      <c r="G690" s="17">
        <v>16</v>
      </c>
      <c r="H690" s="17" t="s">
        <v>1212</v>
      </c>
      <c r="I690" s="17" t="s">
        <v>1049</v>
      </c>
      <c r="J690" s="22">
        <v>165149.1947340427</v>
      </c>
      <c r="K690" s="22">
        <v>13762.43289450356</v>
      </c>
      <c r="L690" s="22">
        <v>11194.76087069961</v>
      </c>
      <c r="M690" s="18">
        <v>0</v>
      </c>
      <c r="N690" s="22">
        <v>119.49693843813893</v>
      </c>
      <c r="O690" s="18">
        <v>0</v>
      </c>
      <c r="P690" s="23">
        <v>2890.110907845748</v>
      </c>
      <c r="Q690" s="22">
        <v>55400.108403681625</v>
      </c>
      <c r="R690" s="22">
        <v>29842.45948844152</v>
      </c>
      <c r="S690" s="22">
        <v>1959.7497903854783</v>
      </c>
      <c r="T690" s="3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</row>
    <row r="691" spans="1:43" s="20" customFormat="1" ht="12" hidden="1">
      <c r="A691" s="21">
        <v>501444</v>
      </c>
      <c r="B691" s="21">
        <v>1444</v>
      </c>
      <c r="C691" s="21">
        <v>200587</v>
      </c>
      <c r="D691" s="17" t="s">
        <v>19</v>
      </c>
      <c r="E691" s="17" t="s">
        <v>20</v>
      </c>
      <c r="F691" s="17" t="s">
        <v>1213</v>
      </c>
      <c r="G691" s="17">
        <v>16</v>
      </c>
      <c r="H691" s="17" t="s">
        <v>1214</v>
      </c>
      <c r="I691" s="17" t="s">
        <v>1049</v>
      </c>
      <c r="J691" s="22">
        <v>165149.1947340427</v>
      </c>
      <c r="K691" s="22">
        <v>13762.43289450356</v>
      </c>
      <c r="L691" s="22">
        <v>11194.76087069961</v>
      </c>
      <c r="M691" s="18">
        <v>0</v>
      </c>
      <c r="N691" s="22">
        <v>119.49693843813893</v>
      </c>
      <c r="O691" s="18">
        <v>0</v>
      </c>
      <c r="P691" s="23">
        <v>2890.110907845748</v>
      </c>
      <c r="Q691" s="22">
        <v>55400.108403681625</v>
      </c>
      <c r="R691" s="22">
        <v>29842.45948844152</v>
      </c>
      <c r="S691" s="22">
        <v>1959.7497903854783</v>
      </c>
      <c r="T691" s="3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</row>
    <row r="692" spans="1:43" s="20" customFormat="1" ht="12" hidden="1">
      <c r="A692" s="21">
        <v>501506</v>
      </c>
      <c r="B692" s="21">
        <v>1506</v>
      </c>
      <c r="C692" s="21">
        <v>200589</v>
      </c>
      <c r="D692" s="17" t="s">
        <v>19</v>
      </c>
      <c r="E692" s="17" t="s">
        <v>31</v>
      </c>
      <c r="F692" s="17" t="s">
        <v>1120</v>
      </c>
      <c r="G692" s="17">
        <v>16</v>
      </c>
      <c r="H692" s="17" t="s">
        <v>1215</v>
      </c>
      <c r="I692" s="17" t="s">
        <v>1049</v>
      </c>
      <c r="J692" s="22">
        <v>165149.1947340427</v>
      </c>
      <c r="K692" s="22">
        <v>13762.43289450356</v>
      </c>
      <c r="L692" s="22">
        <v>11194.76087069961</v>
      </c>
      <c r="M692" s="18">
        <v>0</v>
      </c>
      <c r="N692" s="22">
        <v>119.49693843813893</v>
      </c>
      <c r="O692" s="18">
        <v>0</v>
      </c>
      <c r="P692" s="23">
        <v>2890.110907845748</v>
      </c>
      <c r="Q692" s="22">
        <v>55400.108403681625</v>
      </c>
      <c r="R692" s="22">
        <v>29842.45948844152</v>
      </c>
      <c r="S692" s="22">
        <v>1959.7497903854783</v>
      </c>
      <c r="T692" s="3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</row>
    <row r="693" spans="1:43" s="32" customFormat="1" ht="12" hidden="1">
      <c r="A693" s="21">
        <v>501506</v>
      </c>
      <c r="B693" s="21">
        <v>1506</v>
      </c>
      <c r="C693" s="21">
        <v>200593</v>
      </c>
      <c r="D693" s="17" t="s">
        <v>19</v>
      </c>
      <c r="E693" s="17" t="s">
        <v>31</v>
      </c>
      <c r="F693" s="17" t="s">
        <v>1216</v>
      </c>
      <c r="G693" s="17">
        <v>16</v>
      </c>
      <c r="H693" s="17" t="s">
        <v>1217</v>
      </c>
      <c r="I693" s="17" t="s">
        <v>1049</v>
      </c>
      <c r="J693" s="22">
        <v>165149.1947340427</v>
      </c>
      <c r="K693" s="22">
        <v>13762.43289450356</v>
      </c>
      <c r="L693" s="22">
        <v>11194.76087069961</v>
      </c>
      <c r="M693" s="18">
        <v>0</v>
      </c>
      <c r="N693" s="22">
        <v>119.49693843813893</v>
      </c>
      <c r="O693" s="18">
        <v>0</v>
      </c>
      <c r="P693" s="23">
        <v>2890.110907845748</v>
      </c>
      <c r="Q693" s="22">
        <v>55400.108403681625</v>
      </c>
      <c r="R693" s="3">
        <v>0</v>
      </c>
      <c r="S693" s="22">
        <v>1959.7497903854783</v>
      </c>
      <c r="T693" s="3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31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</row>
    <row r="694" spans="1:43" s="20" customFormat="1" ht="12" hidden="1">
      <c r="A694" s="20">
        <v>501442</v>
      </c>
      <c r="B694" s="21">
        <v>1442</v>
      </c>
      <c r="C694" s="21">
        <v>200106</v>
      </c>
      <c r="D694" s="17" t="s">
        <v>19</v>
      </c>
      <c r="E694" s="17" t="s">
        <v>20</v>
      </c>
      <c r="F694" s="17" t="s">
        <v>1218</v>
      </c>
      <c r="G694" s="17">
        <v>8</v>
      </c>
      <c r="H694" s="17" t="s">
        <v>29</v>
      </c>
      <c r="I694" s="17" t="s">
        <v>623</v>
      </c>
      <c r="J694" s="22">
        <v>344306.08614055614</v>
      </c>
      <c r="K694" s="22">
        <v>28692.173845046345</v>
      </c>
      <c r="L694" s="18">
        <v>11194.76087069961</v>
      </c>
      <c r="M694" s="18">
        <v>0</v>
      </c>
      <c r="N694" s="22">
        <v>119.49693843813893</v>
      </c>
      <c r="O694" s="18">
        <v>0</v>
      </c>
      <c r="P694" s="18">
        <v>6025.356507459734</v>
      </c>
      <c r="Q694" s="22">
        <v>55400.108403681625</v>
      </c>
      <c r="R694" s="22">
        <v>61975.095505300116</v>
      </c>
      <c r="S694" s="22">
        <v>1959.7497903854783</v>
      </c>
      <c r="T694" s="19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</row>
    <row r="695" spans="1:43" s="20" customFormat="1" ht="12" hidden="1">
      <c r="A695" s="20">
        <v>501105</v>
      </c>
      <c r="B695" s="21">
        <v>1105</v>
      </c>
      <c r="C695" s="21">
        <v>200594</v>
      </c>
      <c r="D695" s="17" t="s">
        <v>19</v>
      </c>
      <c r="E695" s="17" t="s">
        <v>20</v>
      </c>
      <c r="F695" s="17" t="s">
        <v>1219</v>
      </c>
      <c r="G695" s="17"/>
      <c r="H695" s="17" t="s">
        <v>1220</v>
      </c>
      <c r="I695" s="17" t="s">
        <v>1221</v>
      </c>
      <c r="J695" s="22">
        <v>344300.55387488776</v>
      </c>
      <c r="K695" s="22">
        <v>28691.71282290731</v>
      </c>
      <c r="L695" s="18">
        <v>11194.76087069961</v>
      </c>
      <c r="M695" s="18">
        <v>0</v>
      </c>
      <c r="N695" s="22">
        <v>119.49693843813893</v>
      </c>
      <c r="O695" s="18">
        <v>0</v>
      </c>
      <c r="P695" s="18">
        <v>6025.259692810536</v>
      </c>
      <c r="Q695" s="18">
        <v>55400.108403681625</v>
      </c>
      <c r="R695" s="22">
        <v>61974.099697479796</v>
      </c>
      <c r="S695" s="22">
        <v>1959.7497903854783</v>
      </c>
      <c r="T695" s="19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</row>
    <row r="696" spans="1:43" s="2" customFormat="1" ht="12" hidden="1">
      <c r="A696" s="17">
        <v>501406</v>
      </c>
      <c r="B696" s="17">
        <v>1406</v>
      </c>
      <c r="C696" s="17">
        <v>34568</v>
      </c>
      <c r="D696" s="17" t="s">
        <v>20</v>
      </c>
      <c r="E696" s="17" t="s">
        <v>19</v>
      </c>
      <c r="F696" s="33" t="s">
        <v>1222</v>
      </c>
      <c r="G696" s="17">
        <v>8</v>
      </c>
      <c r="H696" s="34" t="s">
        <v>1223</v>
      </c>
      <c r="I696" s="17" t="s">
        <v>558</v>
      </c>
      <c r="J696" s="35">
        <v>348665.51148728083</v>
      </c>
      <c r="K696" s="22">
        <v>0</v>
      </c>
      <c r="L696" s="29">
        <v>11194.76087069961</v>
      </c>
      <c r="M696" s="29">
        <v>0</v>
      </c>
      <c r="N696" s="29">
        <v>119.49693843813893</v>
      </c>
      <c r="O696" s="29">
        <v>0</v>
      </c>
      <c r="P696" s="29">
        <v>610164.6451027415</v>
      </c>
      <c r="Q696" s="35">
        <v>55400.108403681625</v>
      </c>
      <c r="R696" s="29">
        <v>63003.857925751654</v>
      </c>
      <c r="S696" s="29">
        <v>1959.7497903854783</v>
      </c>
      <c r="T696" s="19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</row>
    <row r="697" spans="1:43" s="2" customFormat="1" ht="12" hidden="1">
      <c r="A697" s="17">
        <v>501105</v>
      </c>
      <c r="B697" s="17">
        <v>1105</v>
      </c>
      <c r="C697" s="17">
        <v>35664</v>
      </c>
      <c r="D697" s="17" t="s">
        <v>20</v>
      </c>
      <c r="E697" s="17" t="s">
        <v>19</v>
      </c>
      <c r="F697" s="33" t="s">
        <v>1222</v>
      </c>
      <c r="G697" s="17">
        <v>8</v>
      </c>
      <c r="H697" s="34" t="s">
        <v>1224</v>
      </c>
      <c r="I697" s="17" t="s">
        <v>1221</v>
      </c>
      <c r="J697" s="35">
        <v>348665.51148728083</v>
      </c>
      <c r="K697" s="22">
        <v>0</v>
      </c>
      <c r="L697" s="29">
        <v>11194.76087069961</v>
      </c>
      <c r="M697" s="29">
        <v>0</v>
      </c>
      <c r="N697" s="29">
        <v>119.49693843813893</v>
      </c>
      <c r="O697" s="29">
        <v>0</v>
      </c>
      <c r="P697" s="29">
        <v>610164.6451027415</v>
      </c>
      <c r="Q697" s="35">
        <v>55400.108403681625</v>
      </c>
      <c r="R697" s="29">
        <v>63003.857925751654</v>
      </c>
      <c r="S697" s="29">
        <v>1959.7497903854783</v>
      </c>
      <c r="T697" s="19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</row>
    <row r="698" spans="1:43" s="2" customFormat="1" ht="12" hidden="1">
      <c r="A698" s="17">
        <v>501444</v>
      </c>
      <c r="B698" s="17">
        <v>1444</v>
      </c>
      <c r="C698" s="17">
        <v>40086</v>
      </c>
      <c r="D698" s="17" t="s">
        <v>20</v>
      </c>
      <c r="E698" s="17" t="s">
        <v>19</v>
      </c>
      <c r="F698" s="33" t="s">
        <v>1222</v>
      </c>
      <c r="G698" s="17">
        <v>8</v>
      </c>
      <c r="H698" s="34" t="s">
        <v>1225</v>
      </c>
      <c r="I698" s="17" t="s">
        <v>563</v>
      </c>
      <c r="J698" s="36">
        <v>332909.6188635855</v>
      </c>
      <c r="K698" s="22">
        <v>0</v>
      </c>
      <c r="L698" s="22">
        <v>11194.76087069961</v>
      </c>
      <c r="M698" s="22">
        <v>0</v>
      </c>
      <c r="N698" s="22">
        <v>119.49693843813893</v>
      </c>
      <c r="O698" s="29">
        <v>0</v>
      </c>
      <c r="P698" s="22">
        <v>582591.8330112747</v>
      </c>
      <c r="Q698" s="36">
        <v>55400.108403681625</v>
      </c>
      <c r="R698" s="22">
        <v>60156.7681286499</v>
      </c>
      <c r="S698" s="22">
        <v>1959.7497903854783</v>
      </c>
      <c r="T698" s="19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</row>
    <row r="699" spans="1:43" s="2" customFormat="1" ht="12" hidden="1">
      <c r="A699" s="17">
        <v>501444</v>
      </c>
      <c r="B699" s="17">
        <v>1444</v>
      </c>
      <c r="C699" s="17">
        <v>42628</v>
      </c>
      <c r="D699" s="17" t="s">
        <v>20</v>
      </c>
      <c r="E699" s="17" t="s">
        <v>19</v>
      </c>
      <c r="F699" s="33" t="s">
        <v>1222</v>
      </c>
      <c r="G699" s="17">
        <v>13</v>
      </c>
      <c r="H699" s="34" t="s">
        <v>1226</v>
      </c>
      <c r="I699" s="17" t="s">
        <v>825</v>
      </c>
      <c r="J699" s="36">
        <v>179356.052970577</v>
      </c>
      <c r="K699" s="22">
        <v>0</v>
      </c>
      <c r="L699" s="22">
        <v>11194.76087069961</v>
      </c>
      <c r="M699" s="22">
        <v>0</v>
      </c>
      <c r="N699" s="22">
        <v>119.49693843813893</v>
      </c>
      <c r="O699" s="29">
        <v>0</v>
      </c>
      <c r="P699" s="22">
        <v>313873.09269850975</v>
      </c>
      <c r="Q699" s="36">
        <v>55400.108403681625</v>
      </c>
      <c r="R699" s="22">
        <v>32409.63877178327</v>
      </c>
      <c r="S699" s="22">
        <v>1959.7497903854783</v>
      </c>
      <c r="T699" s="19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</row>
    <row r="700" spans="1:43" s="2" customFormat="1" ht="12" hidden="1">
      <c r="A700" s="17">
        <v>501406</v>
      </c>
      <c r="B700" s="17">
        <v>1406</v>
      </c>
      <c r="C700" s="17">
        <v>42657</v>
      </c>
      <c r="D700" s="17" t="s">
        <v>20</v>
      </c>
      <c r="E700" s="17" t="s">
        <v>19</v>
      </c>
      <c r="F700" s="33" t="s">
        <v>1222</v>
      </c>
      <c r="G700" s="17">
        <v>8</v>
      </c>
      <c r="H700" s="34" t="s">
        <v>1227</v>
      </c>
      <c r="I700" s="17" t="s">
        <v>535</v>
      </c>
      <c r="J700" s="36">
        <v>332909.6188635855</v>
      </c>
      <c r="K700" s="22">
        <v>0</v>
      </c>
      <c r="L700" s="22">
        <v>11194.76087069961</v>
      </c>
      <c r="M700" s="22">
        <v>8298.398502648535</v>
      </c>
      <c r="N700" s="22">
        <v>119.49693843813893</v>
      </c>
      <c r="O700" s="29">
        <v>0</v>
      </c>
      <c r="P700" s="22">
        <v>582591.8330112747</v>
      </c>
      <c r="Q700" s="36">
        <v>55400.108403681625</v>
      </c>
      <c r="R700" s="22">
        <v>60156.7681286499</v>
      </c>
      <c r="S700" s="22">
        <v>1959.7497903854783</v>
      </c>
      <c r="T700" s="19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</row>
    <row r="701" spans="1:43" s="2" customFormat="1" ht="12" hidden="1">
      <c r="A701" s="17">
        <v>501105</v>
      </c>
      <c r="B701" s="17">
        <v>1105</v>
      </c>
      <c r="C701" s="17">
        <v>54124</v>
      </c>
      <c r="D701" s="17" t="s">
        <v>31</v>
      </c>
      <c r="E701" s="17" t="s">
        <v>19</v>
      </c>
      <c r="F701" s="33" t="s">
        <v>1222</v>
      </c>
      <c r="G701" s="17">
        <v>5</v>
      </c>
      <c r="H701" s="34" t="s">
        <v>1228</v>
      </c>
      <c r="I701" s="17" t="s">
        <v>1229</v>
      </c>
      <c r="J701" s="36">
        <v>539041.8376693751</v>
      </c>
      <c r="K701" s="22">
        <v>0</v>
      </c>
      <c r="L701" s="22">
        <v>11194.76087069961</v>
      </c>
      <c r="M701" s="22">
        <v>8298.398502648535</v>
      </c>
      <c r="N701" s="22">
        <v>119.49693843813893</v>
      </c>
      <c r="O701" s="29">
        <v>0</v>
      </c>
      <c r="P701" s="22">
        <v>943323.2159214065</v>
      </c>
      <c r="Q701" s="36">
        <v>55400.108403681625</v>
      </c>
      <c r="R701" s="22">
        <v>97404.86006685608</v>
      </c>
      <c r="S701" s="22">
        <v>1959.7497903854783</v>
      </c>
      <c r="T701" s="19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</row>
    <row r="702" spans="1:43" s="2" customFormat="1" ht="12" hidden="1">
      <c r="A702" s="17">
        <v>501444</v>
      </c>
      <c r="B702" s="17">
        <v>1444</v>
      </c>
      <c r="C702" s="17">
        <v>57406</v>
      </c>
      <c r="D702" s="17" t="s">
        <v>20</v>
      </c>
      <c r="E702" s="17" t="s">
        <v>19</v>
      </c>
      <c r="F702" s="33" t="s">
        <v>1222</v>
      </c>
      <c r="G702" s="17">
        <v>15</v>
      </c>
      <c r="H702" s="34" t="s">
        <v>1230</v>
      </c>
      <c r="I702" s="17" t="s">
        <v>981</v>
      </c>
      <c r="J702" s="36">
        <v>158886.6699973773</v>
      </c>
      <c r="K702" s="22">
        <v>0</v>
      </c>
      <c r="L702" s="22">
        <v>11194.76087069961</v>
      </c>
      <c r="M702" s="22">
        <v>0</v>
      </c>
      <c r="N702" s="22">
        <v>119.49693843813893</v>
      </c>
      <c r="O702" s="29">
        <v>0</v>
      </c>
      <c r="P702" s="22">
        <v>278051.67249541025</v>
      </c>
      <c r="Q702" s="36">
        <v>55400.108403681625</v>
      </c>
      <c r="R702" s="22">
        <v>28710.821268526073</v>
      </c>
      <c r="S702" s="22">
        <v>1959.7497903854783</v>
      </c>
      <c r="T702" s="19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</row>
    <row r="703" spans="1:43" s="2" customFormat="1" ht="12" hidden="1">
      <c r="A703" s="17">
        <v>501443</v>
      </c>
      <c r="B703" s="17">
        <v>1443</v>
      </c>
      <c r="C703" s="17">
        <v>87890</v>
      </c>
      <c r="D703" s="17" t="s">
        <v>20</v>
      </c>
      <c r="E703" s="17" t="s">
        <v>19</v>
      </c>
      <c r="F703" s="33" t="s">
        <v>1222</v>
      </c>
      <c r="G703" s="17">
        <v>8</v>
      </c>
      <c r="H703" s="34" t="s">
        <v>1231</v>
      </c>
      <c r="I703" s="17" t="s">
        <v>585</v>
      </c>
      <c r="J703" s="36">
        <v>317109.4681145427</v>
      </c>
      <c r="K703" s="22">
        <v>0</v>
      </c>
      <c r="L703" s="22">
        <v>11194.76087069961</v>
      </c>
      <c r="M703" s="22">
        <v>0</v>
      </c>
      <c r="N703" s="22">
        <v>119.49693843813893</v>
      </c>
      <c r="O703" s="29">
        <v>0</v>
      </c>
      <c r="P703" s="22">
        <v>554941.5692004497</v>
      </c>
      <c r="Q703" s="36">
        <v>55400.108403681625</v>
      </c>
      <c r="R703" s="22">
        <v>57301.680888297866</v>
      </c>
      <c r="S703" s="22">
        <v>1959.7497903854783</v>
      </c>
      <c r="T703" s="19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</row>
    <row r="704" spans="1:43" s="2" customFormat="1" ht="12" hidden="1">
      <c r="A704" s="17">
        <v>501443</v>
      </c>
      <c r="B704" s="17">
        <v>1443</v>
      </c>
      <c r="C704" s="17">
        <v>90515</v>
      </c>
      <c r="D704" s="17" t="s">
        <v>20</v>
      </c>
      <c r="E704" s="17" t="s">
        <v>54</v>
      </c>
      <c r="F704" s="33" t="s">
        <v>1222</v>
      </c>
      <c r="G704" s="17">
        <v>6</v>
      </c>
      <c r="H704" s="34" t="s">
        <v>1232</v>
      </c>
      <c r="I704" s="17" t="s">
        <v>324</v>
      </c>
      <c r="J704" s="36">
        <v>478828.65813415736</v>
      </c>
      <c r="K704" s="22">
        <v>0</v>
      </c>
      <c r="L704" s="22">
        <v>11194.76087069961</v>
      </c>
      <c r="M704" s="22">
        <v>0</v>
      </c>
      <c r="N704" s="22">
        <v>119.49693843813893</v>
      </c>
      <c r="O704" s="29">
        <v>0</v>
      </c>
      <c r="P704" s="22">
        <v>837950.1517347754</v>
      </c>
      <c r="Q704" s="36">
        <v>55400.108403681625</v>
      </c>
      <c r="R704" s="22">
        <v>86524.33852484224</v>
      </c>
      <c r="S704" s="22">
        <v>1959.7497903854783</v>
      </c>
      <c r="T704" s="19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</row>
    <row r="705" spans="1:43" s="2" customFormat="1" ht="12" hidden="1">
      <c r="A705" s="17">
        <v>501444</v>
      </c>
      <c r="B705" s="17">
        <v>1444</v>
      </c>
      <c r="C705" s="17">
        <v>120883</v>
      </c>
      <c r="D705" s="17" t="s">
        <v>20</v>
      </c>
      <c r="E705" s="17" t="s">
        <v>19</v>
      </c>
      <c r="F705" s="33" t="s">
        <v>1222</v>
      </c>
      <c r="G705" s="17">
        <v>15</v>
      </c>
      <c r="H705" s="34" t="s">
        <v>1233</v>
      </c>
      <c r="I705" s="17" t="s">
        <v>981</v>
      </c>
      <c r="J705" s="36">
        <v>158886.6699973773</v>
      </c>
      <c r="K705" s="22">
        <v>0</v>
      </c>
      <c r="L705" s="22">
        <v>11194.76087069961</v>
      </c>
      <c r="M705" s="22">
        <v>0</v>
      </c>
      <c r="N705" s="22">
        <v>119.49693843813893</v>
      </c>
      <c r="O705" s="29">
        <v>0</v>
      </c>
      <c r="P705" s="22">
        <v>278051.67249541025</v>
      </c>
      <c r="Q705" s="36">
        <v>55400.108403681625</v>
      </c>
      <c r="R705" s="22">
        <v>28710.821268526073</v>
      </c>
      <c r="S705" s="22">
        <v>1959.7497903854783</v>
      </c>
      <c r="T705" s="19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</row>
    <row r="706" spans="1:43" s="2" customFormat="1" ht="12" hidden="1">
      <c r="A706" s="17">
        <v>501443</v>
      </c>
      <c r="B706" s="17">
        <v>1443</v>
      </c>
      <c r="C706" s="17">
        <v>200025</v>
      </c>
      <c r="D706" s="17" t="s">
        <v>20</v>
      </c>
      <c r="E706" s="17" t="s">
        <v>19</v>
      </c>
      <c r="F706" s="33" t="s">
        <v>1222</v>
      </c>
      <c r="G706" s="17">
        <v>6</v>
      </c>
      <c r="H706" s="34" t="s">
        <v>1234</v>
      </c>
      <c r="I706" s="17" t="s">
        <v>327</v>
      </c>
      <c r="J706" s="36">
        <v>428617.8149274653</v>
      </c>
      <c r="K706" s="22">
        <v>0</v>
      </c>
      <c r="L706" s="22">
        <v>11194.76087069961</v>
      </c>
      <c r="M706" s="22">
        <v>0</v>
      </c>
      <c r="N706" s="22">
        <v>119.49693843813893</v>
      </c>
      <c r="O706" s="29">
        <v>0</v>
      </c>
      <c r="P706" s="22">
        <v>750081.1761230642</v>
      </c>
      <c r="Q706" s="36">
        <v>55400.108403681625</v>
      </c>
      <c r="R706" s="22">
        <v>77451.23915739298</v>
      </c>
      <c r="S706" s="22">
        <v>1959.7497903854783</v>
      </c>
      <c r="T706" s="19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</row>
    <row r="707" spans="1:43" s="2" customFormat="1" ht="12" hidden="1">
      <c r="A707" s="17">
        <v>501406</v>
      </c>
      <c r="B707" s="17">
        <v>1406</v>
      </c>
      <c r="C707" s="17">
        <v>200056</v>
      </c>
      <c r="D707" s="17" t="s">
        <v>20</v>
      </c>
      <c r="E707" s="17" t="s">
        <v>19</v>
      </c>
      <c r="F707" s="33" t="s">
        <v>1222</v>
      </c>
      <c r="G707" s="17">
        <v>1110</v>
      </c>
      <c r="H707" s="34" t="s">
        <v>1235</v>
      </c>
      <c r="I707" s="17" t="s">
        <v>726</v>
      </c>
      <c r="J707" s="36">
        <v>222076.20846221168</v>
      </c>
      <c r="K707" s="22">
        <v>0</v>
      </c>
      <c r="L707" s="22">
        <v>11194.76087069961</v>
      </c>
      <c r="M707" s="22">
        <v>0</v>
      </c>
      <c r="N707" s="22">
        <v>119.49693843813893</v>
      </c>
      <c r="O707" s="29">
        <v>0</v>
      </c>
      <c r="P707" s="22">
        <v>388633.3648088704</v>
      </c>
      <c r="Q707" s="36">
        <v>55400.108403681625</v>
      </c>
      <c r="R707" s="22">
        <v>40129.17086912165</v>
      </c>
      <c r="S707" s="22">
        <v>1959.7497903854783</v>
      </c>
      <c r="T707" s="19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</row>
    <row r="708" spans="1:43" s="2" customFormat="1" ht="12" hidden="1">
      <c r="A708" s="28">
        <v>501506</v>
      </c>
      <c r="B708" s="17">
        <v>1506</v>
      </c>
      <c r="C708" s="17">
        <v>200114</v>
      </c>
      <c r="D708" s="17" t="s">
        <v>31</v>
      </c>
      <c r="E708" s="17" t="s">
        <v>19</v>
      </c>
      <c r="F708" s="33" t="s">
        <v>1222</v>
      </c>
      <c r="G708" s="17">
        <v>1110</v>
      </c>
      <c r="H708" s="34" t="s">
        <v>1236</v>
      </c>
      <c r="I708" s="17" t="s">
        <v>776</v>
      </c>
      <c r="J708" s="36">
        <v>222076.20846221168</v>
      </c>
      <c r="K708" s="22">
        <v>0</v>
      </c>
      <c r="L708" s="22">
        <v>11194.76087069961</v>
      </c>
      <c r="M708" s="22">
        <v>0</v>
      </c>
      <c r="N708" s="22">
        <v>119.49693843813893</v>
      </c>
      <c r="O708" s="29">
        <v>0</v>
      </c>
      <c r="P708" s="22">
        <v>388633.3648088704</v>
      </c>
      <c r="Q708" s="36">
        <v>55400.108403681625</v>
      </c>
      <c r="R708" s="22">
        <v>40129.17086912165</v>
      </c>
      <c r="S708" s="22">
        <v>1959.7497903854783</v>
      </c>
      <c r="T708" s="19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</row>
    <row r="709" spans="1:43" s="2" customFormat="1" ht="12" hidden="1">
      <c r="A709" s="17">
        <v>501443</v>
      </c>
      <c r="B709" s="17">
        <v>1443</v>
      </c>
      <c r="C709" s="17">
        <v>200164</v>
      </c>
      <c r="D709" s="17" t="s">
        <v>31</v>
      </c>
      <c r="E709" s="17" t="s">
        <v>19</v>
      </c>
      <c r="F709" s="33" t="s">
        <v>1222</v>
      </c>
      <c r="G709" s="17">
        <v>16</v>
      </c>
      <c r="H709" s="34" t="s">
        <v>1237</v>
      </c>
      <c r="I709" s="17" t="s">
        <v>1049</v>
      </c>
      <c r="J709" s="22">
        <v>165149.1947340427</v>
      </c>
      <c r="K709" s="22">
        <v>0</v>
      </c>
      <c r="L709" s="22">
        <v>11194.76087069961</v>
      </c>
      <c r="M709" s="22">
        <v>0</v>
      </c>
      <c r="N709" s="22">
        <v>119.49693843813893</v>
      </c>
      <c r="O709" s="29">
        <v>0</v>
      </c>
      <c r="P709" s="22">
        <v>287791.2262046854</v>
      </c>
      <c r="Q709" s="36">
        <v>55400.108403681625</v>
      </c>
      <c r="R709" s="22">
        <v>29716.499757249516</v>
      </c>
      <c r="S709" s="22">
        <v>1959.7497903854783</v>
      </c>
      <c r="T709" s="19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</row>
    <row r="710" spans="1:43" s="2" customFormat="1" ht="12" hidden="1">
      <c r="A710" s="17">
        <v>501205</v>
      </c>
      <c r="B710" s="17">
        <v>1205</v>
      </c>
      <c r="C710" s="17">
        <v>200186</v>
      </c>
      <c r="D710" s="17" t="s">
        <v>20</v>
      </c>
      <c r="E710" s="17" t="s">
        <v>19</v>
      </c>
      <c r="F710" s="33" t="s">
        <v>1222</v>
      </c>
      <c r="G710" s="17">
        <v>5</v>
      </c>
      <c r="H710" s="34" t="s">
        <v>1238</v>
      </c>
      <c r="I710" s="17" t="s">
        <v>1239</v>
      </c>
      <c r="J710" s="36">
        <v>539041.8376693751</v>
      </c>
      <c r="K710" s="22">
        <v>0</v>
      </c>
      <c r="L710" s="22">
        <v>11194.76087069961</v>
      </c>
      <c r="M710" s="22">
        <v>0</v>
      </c>
      <c r="N710" s="22">
        <v>119.49693843813893</v>
      </c>
      <c r="O710" s="29">
        <v>0</v>
      </c>
      <c r="P710" s="22">
        <v>943323.2159214065</v>
      </c>
      <c r="Q710" s="36">
        <v>55400.108403681625</v>
      </c>
      <c r="R710" s="22">
        <v>97404.86006685608</v>
      </c>
      <c r="S710" s="22">
        <v>1959.7497903854783</v>
      </c>
      <c r="T710" s="19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</row>
    <row r="711" spans="1:43" s="2" customFormat="1" ht="12" hidden="1">
      <c r="A711" s="28">
        <v>501443</v>
      </c>
      <c r="B711" s="17">
        <v>1443</v>
      </c>
      <c r="C711" s="17">
        <v>200215</v>
      </c>
      <c r="D711" s="17" t="s">
        <v>31</v>
      </c>
      <c r="E711" s="17" t="s">
        <v>19</v>
      </c>
      <c r="F711" s="33" t="s">
        <v>1222</v>
      </c>
      <c r="G711" s="17"/>
      <c r="H711" s="34" t="s">
        <v>1240</v>
      </c>
      <c r="I711" s="17" t="s">
        <v>1241</v>
      </c>
      <c r="J711" s="36">
        <v>273515.2146472957</v>
      </c>
      <c r="K711" s="22">
        <v>0</v>
      </c>
      <c r="L711" s="22">
        <v>11194.76087069961</v>
      </c>
      <c r="M711" s="22">
        <v>0</v>
      </c>
      <c r="N711" s="22">
        <v>119.49693843813893</v>
      </c>
      <c r="O711" s="29">
        <v>0</v>
      </c>
      <c r="P711" s="22">
        <v>478651.6256327675</v>
      </c>
      <c r="Q711" s="36">
        <v>55400.108403681625</v>
      </c>
      <c r="R711" s="22">
        <v>49424.199286766336</v>
      </c>
      <c r="S711" s="22">
        <v>1959.7497903854783</v>
      </c>
      <c r="T711" s="19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</row>
    <row r="712" spans="1:43" s="2" customFormat="1" ht="12" hidden="1">
      <c r="A712" s="28">
        <v>501406</v>
      </c>
      <c r="B712" s="17">
        <v>1406</v>
      </c>
      <c r="C712" s="17">
        <v>200228</v>
      </c>
      <c r="D712" s="17" t="s">
        <v>31</v>
      </c>
      <c r="E712" s="17" t="s">
        <v>19</v>
      </c>
      <c r="F712" s="33" t="s">
        <v>1222</v>
      </c>
      <c r="G712" s="17"/>
      <c r="H712" s="34" t="s">
        <v>1242</v>
      </c>
      <c r="I712" s="17" t="s">
        <v>647</v>
      </c>
      <c r="J712" s="36">
        <v>273515.2146472957</v>
      </c>
      <c r="K712" s="22">
        <v>0</v>
      </c>
      <c r="L712" s="22">
        <v>11194.76087069961</v>
      </c>
      <c r="M712" s="22">
        <v>0</v>
      </c>
      <c r="N712" s="22">
        <v>119.49693843813893</v>
      </c>
      <c r="O712" s="29">
        <v>0</v>
      </c>
      <c r="P712" s="22">
        <v>478651.6256327675</v>
      </c>
      <c r="Q712" s="36">
        <v>55400.108403681625</v>
      </c>
      <c r="R712" s="22">
        <v>49424.199286766336</v>
      </c>
      <c r="S712" s="22">
        <v>1959.7497903854783</v>
      </c>
      <c r="T712" s="19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</row>
    <row r="713" spans="1:43" s="2" customFormat="1" ht="12" hidden="1">
      <c r="A713" s="28">
        <v>501406</v>
      </c>
      <c r="B713" s="17">
        <v>1406</v>
      </c>
      <c r="C713" s="17">
        <v>200233</v>
      </c>
      <c r="D713" s="17" t="s">
        <v>20</v>
      </c>
      <c r="E713" s="17" t="s">
        <v>19</v>
      </c>
      <c r="F713" s="33" t="s">
        <v>1222</v>
      </c>
      <c r="G713" s="17"/>
      <c r="H713" s="34" t="s">
        <v>1243</v>
      </c>
      <c r="I713" s="17" t="s">
        <v>647</v>
      </c>
      <c r="J713" s="36">
        <v>273515.2146472957</v>
      </c>
      <c r="K713" s="22">
        <v>0</v>
      </c>
      <c r="L713" s="22">
        <v>11194.76087069961</v>
      </c>
      <c r="M713" s="22">
        <v>0</v>
      </c>
      <c r="N713" s="22">
        <v>119.49693843813893</v>
      </c>
      <c r="O713" s="29">
        <v>0</v>
      </c>
      <c r="P713" s="22">
        <v>478651.6256327675</v>
      </c>
      <c r="Q713" s="36">
        <v>55400.108403681625</v>
      </c>
      <c r="R713" s="22">
        <v>49424.199286766336</v>
      </c>
      <c r="S713" s="22">
        <v>1959.7497903854783</v>
      </c>
      <c r="T713" s="19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</row>
    <row r="714" spans="1:43" s="2" customFormat="1" ht="12" hidden="1">
      <c r="A714" s="28">
        <v>501206</v>
      </c>
      <c r="B714" s="17">
        <v>1206</v>
      </c>
      <c r="C714" s="17">
        <v>200244</v>
      </c>
      <c r="D714" s="17" t="s">
        <v>31</v>
      </c>
      <c r="E714" s="17" t="s">
        <v>61</v>
      </c>
      <c r="F714" s="33" t="s">
        <v>1222</v>
      </c>
      <c r="G714" s="17">
        <v>6</v>
      </c>
      <c r="H714" s="34" t="s">
        <v>1244</v>
      </c>
      <c r="I714" s="17" t="s">
        <v>1245</v>
      </c>
      <c r="J714" s="36">
        <v>405293.7828693545</v>
      </c>
      <c r="K714" s="22">
        <v>0</v>
      </c>
      <c r="L714" s="22">
        <v>11194.76087069961</v>
      </c>
      <c r="M714" s="22">
        <v>0</v>
      </c>
      <c r="N714" s="22">
        <v>119.49693843813893</v>
      </c>
      <c r="O714" s="29">
        <v>0</v>
      </c>
      <c r="P714" s="22">
        <v>709264.1200213704</v>
      </c>
      <c r="Q714" s="36">
        <v>55400.108403681625</v>
      </c>
      <c r="R714" s="22">
        <v>73236.58656449235</v>
      </c>
      <c r="S714" s="22">
        <v>1959.7497903854783</v>
      </c>
      <c r="T714" s="19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</row>
    <row r="715" spans="1:43" s="2" customFormat="1" ht="12" hidden="1">
      <c r="A715" s="17">
        <v>501506</v>
      </c>
      <c r="B715" s="17">
        <v>1506</v>
      </c>
      <c r="C715" s="17">
        <v>200263</v>
      </c>
      <c r="D715" s="17" t="s">
        <v>31</v>
      </c>
      <c r="E715" s="17" t="s">
        <v>19</v>
      </c>
      <c r="F715" s="33" t="s">
        <v>1222</v>
      </c>
      <c r="G715" s="17">
        <v>16</v>
      </c>
      <c r="H715" s="34" t="s">
        <v>1246</v>
      </c>
      <c r="I715" s="17" t="s">
        <v>1049</v>
      </c>
      <c r="J715" s="36">
        <v>152093.04775654236</v>
      </c>
      <c r="K715" s="22">
        <v>0</v>
      </c>
      <c r="L715" s="22">
        <v>11194.76087069961</v>
      </c>
      <c r="M715" s="22">
        <v>0</v>
      </c>
      <c r="N715" s="22">
        <v>119.49693843813893</v>
      </c>
      <c r="O715" s="29">
        <v>0</v>
      </c>
      <c r="P715" s="22">
        <v>266162.8335739491</v>
      </c>
      <c r="Q715" s="36">
        <v>55400.108403681625</v>
      </c>
      <c r="R715" s="22">
        <v>27483.213729607203</v>
      </c>
      <c r="S715" s="22">
        <v>1959.7497903854783</v>
      </c>
      <c r="T715" s="19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</row>
    <row r="716" spans="1:43" s="2" customFormat="1" ht="12" hidden="1">
      <c r="A716" s="17">
        <v>501445</v>
      </c>
      <c r="B716" s="17">
        <v>1445</v>
      </c>
      <c r="C716" s="17">
        <v>200294</v>
      </c>
      <c r="D716" s="17" t="s">
        <v>20</v>
      </c>
      <c r="E716" s="17" t="s">
        <v>19</v>
      </c>
      <c r="F716" s="33" t="s">
        <v>1222</v>
      </c>
      <c r="G716" s="17">
        <v>16</v>
      </c>
      <c r="H716" s="34" t="s">
        <v>1247</v>
      </c>
      <c r="I716" s="17" t="s">
        <v>1049</v>
      </c>
      <c r="J716" s="36">
        <v>152093.04775654236</v>
      </c>
      <c r="K716" s="22">
        <v>0</v>
      </c>
      <c r="L716" s="22">
        <v>11194.76087069961</v>
      </c>
      <c r="M716" s="22">
        <v>0</v>
      </c>
      <c r="N716" s="22">
        <v>119.49693843813893</v>
      </c>
      <c r="O716" s="29">
        <v>0</v>
      </c>
      <c r="P716" s="22">
        <v>266162.8335739491</v>
      </c>
      <c r="Q716" s="36">
        <v>55400.108403681625</v>
      </c>
      <c r="R716" s="37">
        <v>27483.213729607203</v>
      </c>
      <c r="S716" s="22">
        <v>1959.7497903854783</v>
      </c>
      <c r="T716" s="19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</row>
    <row r="717" spans="1:43" s="2" customFormat="1" ht="12" hidden="1">
      <c r="A717" s="17">
        <v>501444</v>
      </c>
      <c r="B717" s="17">
        <v>1444</v>
      </c>
      <c r="C717" s="17">
        <v>200314</v>
      </c>
      <c r="D717" s="17" t="s">
        <v>20</v>
      </c>
      <c r="E717" s="17" t="s">
        <v>19</v>
      </c>
      <c r="F717" s="33" t="s">
        <v>1222</v>
      </c>
      <c r="G717" s="17">
        <v>8</v>
      </c>
      <c r="H717" s="34" t="s">
        <v>1248</v>
      </c>
      <c r="I717" s="17" t="s">
        <v>535</v>
      </c>
      <c r="J717" s="36">
        <v>317109.4681145427</v>
      </c>
      <c r="K717" s="22">
        <v>0</v>
      </c>
      <c r="L717" s="22">
        <v>11194.76087069961</v>
      </c>
      <c r="M717" s="22">
        <v>0</v>
      </c>
      <c r="N717" s="22">
        <v>119.49693843813893</v>
      </c>
      <c r="O717" s="29">
        <v>0</v>
      </c>
      <c r="P717" s="22">
        <v>554941.5692004497</v>
      </c>
      <c r="Q717" s="36">
        <v>55400.108403681625</v>
      </c>
      <c r="R717" s="37">
        <v>57301.680888297866</v>
      </c>
      <c r="S717" s="22">
        <v>1959.7497903854783</v>
      </c>
      <c r="T717" s="19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</row>
    <row r="718" spans="1:43" s="20" customFormat="1" ht="12" hidden="1">
      <c r="A718" s="16">
        <v>501101</v>
      </c>
      <c r="B718" s="16">
        <v>1101</v>
      </c>
      <c r="C718" s="16">
        <v>51680</v>
      </c>
      <c r="D718" s="17" t="s">
        <v>20</v>
      </c>
      <c r="E718" s="17" t="s">
        <v>19</v>
      </c>
      <c r="F718" s="33" t="s">
        <v>1222</v>
      </c>
      <c r="G718" s="17">
        <v>5</v>
      </c>
      <c r="H718" s="17" t="s">
        <v>1249</v>
      </c>
      <c r="I718" s="17" t="s">
        <v>140</v>
      </c>
      <c r="J718" s="18">
        <v>585258.385063459</v>
      </c>
      <c r="K718" s="22">
        <v>0</v>
      </c>
      <c r="L718" s="22">
        <v>11194.76087069961</v>
      </c>
      <c r="M718" s="18">
        <v>3872.58596790265</v>
      </c>
      <c r="N718" s="18">
        <v>119.49693843813893</v>
      </c>
      <c r="O718" s="18">
        <v>167948.5211622695</v>
      </c>
      <c r="P718" s="22">
        <v>1024202.1738610533</v>
      </c>
      <c r="Q718" s="36">
        <v>55400.108403681625</v>
      </c>
      <c r="R718" s="37">
        <v>105756.19018096704</v>
      </c>
      <c r="S718" s="18">
        <v>1959.7497903854783</v>
      </c>
      <c r="T718" s="19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</row>
    <row r="719" spans="1:43" s="20" customFormat="1" ht="12" hidden="1">
      <c r="A719" s="21">
        <v>501206</v>
      </c>
      <c r="B719" s="21">
        <v>1206</v>
      </c>
      <c r="C719" s="21">
        <v>200448</v>
      </c>
      <c r="D719" s="17" t="s">
        <v>20</v>
      </c>
      <c r="E719" s="17" t="s">
        <v>19</v>
      </c>
      <c r="F719" s="33" t="s">
        <v>1222</v>
      </c>
      <c r="G719" s="17">
        <v>3</v>
      </c>
      <c r="H719" s="17" t="s">
        <v>1250</v>
      </c>
      <c r="I719" s="17" t="s">
        <v>1251</v>
      </c>
      <c r="J719" s="22">
        <v>758141.6872019701</v>
      </c>
      <c r="K719" s="22">
        <v>0</v>
      </c>
      <c r="L719" s="22">
        <v>11194.76087069961</v>
      </c>
      <c r="M719" s="18">
        <v>8298.398502648535</v>
      </c>
      <c r="N719" s="22">
        <v>119.49693843813893</v>
      </c>
      <c r="O719" s="22">
        <v>216023.90982094666</v>
      </c>
      <c r="P719" s="22">
        <v>1326747.9526034477</v>
      </c>
      <c r="Q719" s="36">
        <v>55400.108403681625</v>
      </c>
      <c r="R719" s="22">
        <v>136996.20287739602</v>
      </c>
      <c r="S719" s="18">
        <v>1959.7497903854783</v>
      </c>
      <c r="T719" s="19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</row>
    <row r="720" spans="1:43" s="20" customFormat="1" ht="12" hidden="1">
      <c r="A720" s="20">
        <v>501444</v>
      </c>
      <c r="B720" s="21"/>
      <c r="C720" s="21">
        <v>200062</v>
      </c>
      <c r="D720" s="17" t="s">
        <v>20</v>
      </c>
      <c r="E720" s="17" t="s">
        <v>19</v>
      </c>
      <c r="F720" s="38" t="s">
        <v>1222</v>
      </c>
      <c r="G720" s="17"/>
      <c r="H720" s="17" t="s">
        <v>1252</v>
      </c>
      <c r="I720" s="17" t="s">
        <v>1253</v>
      </c>
      <c r="J720" s="36">
        <v>164452.12925982024</v>
      </c>
      <c r="K720" s="22">
        <v>0</v>
      </c>
      <c r="L720" s="22">
        <v>11194.76087069961</v>
      </c>
      <c r="M720" s="18">
        <v>0</v>
      </c>
      <c r="N720" s="22">
        <v>119.49693843813893</v>
      </c>
      <c r="O720" s="22">
        <v>0</v>
      </c>
      <c r="P720" s="22">
        <v>0</v>
      </c>
      <c r="Q720" s="36">
        <v>55400.108403681625</v>
      </c>
      <c r="R720" s="22">
        <v>29716.499757249516</v>
      </c>
      <c r="S720" s="18">
        <v>1959.7497903854783</v>
      </c>
      <c r="T720" s="19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</row>
    <row r="721" spans="1:43" s="20" customFormat="1" ht="12" hidden="1">
      <c r="A721" s="21">
        <v>501445</v>
      </c>
      <c r="B721" s="21">
        <v>1445</v>
      </c>
      <c r="C721" s="21">
        <v>200294</v>
      </c>
      <c r="D721" s="17" t="s">
        <v>20</v>
      </c>
      <c r="E721" s="17" t="s">
        <v>19</v>
      </c>
      <c r="F721" s="33" t="s">
        <v>1222</v>
      </c>
      <c r="G721" s="17" t="s">
        <v>19</v>
      </c>
      <c r="H721" s="17" t="s">
        <v>1254</v>
      </c>
      <c r="I721" s="17" t="s">
        <v>1049</v>
      </c>
      <c r="J721" s="22">
        <v>165149.1947340427</v>
      </c>
      <c r="K721" s="22">
        <v>0</v>
      </c>
      <c r="L721" s="22">
        <v>11194.76087069961</v>
      </c>
      <c r="M721" s="22">
        <v>0</v>
      </c>
      <c r="N721" s="18">
        <v>119.86575614936774</v>
      </c>
      <c r="O721" s="22">
        <v>0</v>
      </c>
      <c r="P721" s="22">
        <v>289011.09078457474</v>
      </c>
      <c r="Q721" s="36">
        <v>55400.108403681625</v>
      </c>
      <c r="R721" s="22">
        <v>29842.45948844152</v>
      </c>
      <c r="S721" s="18">
        <v>1959.7497903854783</v>
      </c>
      <c r="T721" s="19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</row>
    <row r="722" spans="1:43" s="20" customFormat="1" ht="12" hidden="1">
      <c r="A722" s="21">
        <v>501107</v>
      </c>
      <c r="B722" s="21">
        <v>1107</v>
      </c>
      <c r="C722" s="21">
        <v>200499</v>
      </c>
      <c r="D722" s="17" t="s">
        <v>519</v>
      </c>
      <c r="E722" s="17" t="s">
        <v>31</v>
      </c>
      <c r="F722" s="33" t="s">
        <v>1222</v>
      </c>
      <c r="G722" s="17" t="s">
        <v>19</v>
      </c>
      <c r="H722" s="17" t="s">
        <v>1255</v>
      </c>
      <c r="I722" s="17" t="s">
        <v>1256</v>
      </c>
      <c r="J722" s="22">
        <v>87050.20029278313</v>
      </c>
      <c r="K722" s="22">
        <v>0</v>
      </c>
      <c r="L722" s="22">
        <v>0</v>
      </c>
      <c r="M722" s="18">
        <v>0</v>
      </c>
      <c r="N722" s="18">
        <v>0</v>
      </c>
      <c r="O722" s="22">
        <v>0</v>
      </c>
      <c r="P722" s="18">
        <v>0</v>
      </c>
      <c r="Q722" s="18">
        <v>0</v>
      </c>
      <c r="R722" s="18">
        <v>0</v>
      </c>
      <c r="S722" s="22">
        <v>0</v>
      </c>
      <c r="T722" s="19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</row>
    <row r="723" spans="1:43" s="20" customFormat="1" ht="12" hidden="1">
      <c r="A723" s="21">
        <v>501107</v>
      </c>
      <c r="B723" s="21">
        <v>1107</v>
      </c>
      <c r="C723" s="21">
        <v>200505</v>
      </c>
      <c r="D723" s="17" t="s">
        <v>533</v>
      </c>
      <c r="E723" s="17" t="s">
        <v>31</v>
      </c>
      <c r="F723" s="33" t="s">
        <v>1222</v>
      </c>
      <c r="G723" s="17" t="s">
        <v>19</v>
      </c>
      <c r="H723" s="17" t="s">
        <v>1257</v>
      </c>
      <c r="I723" s="17" t="s">
        <v>1256</v>
      </c>
      <c r="J723" s="22">
        <v>87050.20029278313</v>
      </c>
      <c r="K723" s="22">
        <v>0</v>
      </c>
      <c r="L723" s="22">
        <v>0</v>
      </c>
      <c r="M723" s="18">
        <v>0</v>
      </c>
      <c r="N723" s="18">
        <v>0</v>
      </c>
      <c r="O723" s="22">
        <v>0</v>
      </c>
      <c r="P723" s="18">
        <v>0</v>
      </c>
      <c r="Q723" s="18">
        <v>0</v>
      </c>
      <c r="R723" s="18">
        <v>0</v>
      </c>
      <c r="S723" s="22">
        <v>0</v>
      </c>
      <c r="T723" s="19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</row>
    <row r="724" spans="1:43" s="32" customFormat="1" ht="12" hidden="1">
      <c r="A724" s="21">
        <v>501107</v>
      </c>
      <c r="B724" s="21">
        <v>1107</v>
      </c>
      <c r="C724" s="21">
        <v>200511</v>
      </c>
      <c r="D724" s="17" t="s">
        <v>1258</v>
      </c>
      <c r="E724" s="17" t="s">
        <v>31</v>
      </c>
      <c r="F724" s="33" t="s">
        <v>1222</v>
      </c>
      <c r="G724" s="17" t="s">
        <v>19</v>
      </c>
      <c r="H724" s="17" t="s">
        <v>1259</v>
      </c>
      <c r="I724" s="17" t="s">
        <v>1256</v>
      </c>
      <c r="J724" s="22">
        <v>87050.20029278313</v>
      </c>
      <c r="K724" s="22">
        <v>0</v>
      </c>
      <c r="L724" s="22">
        <v>0</v>
      </c>
      <c r="M724" s="18">
        <v>0</v>
      </c>
      <c r="N724" s="18">
        <v>0</v>
      </c>
      <c r="O724" s="22">
        <v>0</v>
      </c>
      <c r="P724" s="18">
        <v>0</v>
      </c>
      <c r="Q724" s="18">
        <v>0</v>
      </c>
      <c r="R724" s="18">
        <v>0</v>
      </c>
      <c r="S724" s="22">
        <v>0</v>
      </c>
      <c r="T724" s="3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31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</row>
    <row r="725" spans="1:43" s="20" customFormat="1" ht="12" hidden="1">
      <c r="A725" s="21">
        <v>501107</v>
      </c>
      <c r="B725" s="21">
        <v>1107</v>
      </c>
      <c r="C725" s="21">
        <v>200529</v>
      </c>
      <c r="D725" s="17" t="s">
        <v>700</v>
      </c>
      <c r="E725" s="17" t="s">
        <v>20</v>
      </c>
      <c r="F725" s="33" t="s">
        <v>1222</v>
      </c>
      <c r="G725" s="17" t="s">
        <v>19</v>
      </c>
      <c r="H725" s="17" t="s">
        <v>1121</v>
      </c>
      <c r="I725" s="17" t="s">
        <v>1256</v>
      </c>
      <c r="J725" s="22">
        <v>87050.20029278313</v>
      </c>
      <c r="K725" s="22">
        <v>0</v>
      </c>
      <c r="L725" s="22">
        <v>0</v>
      </c>
      <c r="M725" s="18">
        <v>0</v>
      </c>
      <c r="N725" s="18">
        <v>0</v>
      </c>
      <c r="O725" s="22">
        <v>0</v>
      </c>
      <c r="P725" s="18">
        <v>0</v>
      </c>
      <c r="Q725" s="18">
        <v>0</v>
      </c>
      <c r="R725" s="18">
        <v>0</v>
      </c>
      <c r="S725" s="22">
        <v>0</v>
      </c>
      <c r="T725" s="19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</row>
    <row r="726" spans="1:43" s="20" customFormat="1" ht="12" hidden="1">
      <c r="A726" s="21">
        <v>501107</v>
      </c>
      <c r="B726" s="21">
        <v>1107</v>
      </c>
      <c r="C726" s="21">
        <v>200524</v>
      </c>
      <c r="D726" s="17" t="s">
        <v>593</v>
      </c>
      <c r="E726" s="17" t="s">
        <v>20</v>
      </c>
      <c r="F726" s="33" t="s">
        <v>1222</v>
      </c>
      <c r="G726" s="17" t="s">
        <v>19</v>
      </c>
      <c r="H726" s="17" t="s">
        <v>1260</v>
      </c>
      <c r="I726" s="17" t="s">
        <v>1256</v>
      </c>
      <c r="J726" s="22">
        <v>87050.20029278313</v>
      </c>
      <c r="K726" s="22">
        <v>0</v>
      </c>
      <c r="L726" s="22">
        <v>0</v>
      </c>
      <c r="M726" s="18">
        <v>0</v>
      </c>
      <c r="N726" s="18">
        <v>0</v>
      </c>
      <c r="O726" s="22">
        <v>0</v>
      </c>
      <c r="P726" s="18">
        <v>0</v>
      </c>
      <c r="Q726" s="18">
        <v>0</v>
      </c>
      <c r="R726" s="18">
        <v>0</v>
      </c>
      <c r="S726" s="22">
        <v>0</v>
      </c>
      <c r="T726" s="19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</row>
    <row r="727" spans="1:43" s="20" customFormat="1" ht="12" hidden="1">
      <c r="A727" s="21">
        <v>501107</v>
      </c>
      <c r="B727" s="21">
        <v>1107</v>
      </c>
      <c r="C727" s="21">
        <v>200523</v>
      </c>
      <c r="D727" s="17" t="s">
        <v>1261</v>
      </c>
      <c r="E727" s="17" t="s">
        <v>31</v>
      </c>
      <c r="F727" s="33" t="s">
        <v>1222</v>
      </c>
      <c r="G727" s="17" t="s">
        <v>19</v>
      </c>
      <c r="H727" s="17" t="s">
        <v>1262</v>
      </c>
      <c r="I727" s="17" t="s">
        <v>1256</v>
      </c>
      <c r="J727" s="22">
        <v>87050.20029278313</v>
      </c>
      <c r="K727" s="22">
        <v>0</v>
      </c>
      <c r="L727" s="22">
        <v>0</v>
      </c>
      <c r="M727" s="18">
        <v>0</v>
      </c>
      <c r="N727" s="18">
        <v>0</v>
      </c>
      <c r="O727" s="22">
        <v>0</v>
      </c>
      <c r="P727" s="18">
        <v>0</v>
      </c>
      <c r="Q727" s="18">
        <v>0</v>
      </c>
      <c r="R727" s="18">
        <v>0</v>
      </c>
      <c r="S727" s="22">
        <v>0</v>
      </c>
      <c r="T727" s="19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</row>
    <row r="728" spans="1:43" s="20" customFormat="1" ht="12" hidden="1">
      <c r="A728" s="21">
        <v>501305</v>
      </c>
      <c r="B728" s="21">
        <v>1305</v>
      </c>
      <c r="C728" s="21">
        <v>8510</v>
      </c>
      <c r="D728" s="17" t="s">
        <v>1263</v>
      </c>
      <c r="E728" s="17" t="s">
        <v>20</v>
      </c>
      <c r="F728" s="33" t="s">
        <v>1222</v>
      </c>
      <c r="G728" s="17" t="s">
        <v>61</v>
      </c>
      <c r="H728" s="17" t="s">
        <v>1264</v>
      </c>
      <c r="I728" s="17" t="s">
        <v>1264</v>
      </c>
      <c r="J728" s="22">
        <v>758141.6872019701</v>
      </c>
      <c r="K728" s="22">
        <v>0</v>
      </c>
      <c r="L728" s="22">
        <v>11194.539580072875</v>
      </c>
      <c r="M728" s="22">
        <v>8298.398502648535</v>
      </c>
      <c r="N728" s="18">
        <v>119.86575614936774</v>
      </c>
      <c r="O728" s="22">
        <v>216023.90982094666</v>
      </c>
      <c r="P728" s="22">
        <v>13267.47952603448</v>
      </c>
      <c r="Q728" s="23">
        <v>55400.108403681625</v>
      </c>
      <c r="R728" s="22">
        <v>136996.20287739602</v>
      </c>
      <c r="S728" s="22">
        <v>1959.7497903854783</v>
      </c>
      <c r="T728" s="19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</row>
    <row r="729" spans="1:43" s="20" customFormat="1" ht="12" hidden="1">
      <c r="A729" s="21">
        <v>501442</v>
      </c>
      <c r="B729" s="21">
        <v>1442</v>
      </c>
      <c r="C729" s="21">
        <v>200545</v>
      </c>
      <c r="D729" s="17" t="s">
        <v>1265</v>
      </c>
      <c r="E729" s="17" t="s">
        <v>31</v>
      </c>
      <c r="F729" s="33" t="s">
        <v>1222</v>
      </c>
      <c r="G729" s="17" t="s">
        <v>19</v>
      </c>
      <c r="H729" s="17" t="s">
        <v>1163</v>
      </c>
      <c r="I729" s="17" t="s">
        <v>1266</v>
      </c>
      <c r="J729" s="22">
        <v>165149.1947340427</v>
      </c>
      <c r="K729" s="22">
        <v>0</v>
      </c>
      <c r="L729" s="22">
        <v>11194.539580072875</v>
      </c>
      <c r="M729" s="18">
        <v>0</v>
      </c>
      <c r="N729" s="18">
        <v>119.86575614936774</v>
      </c>
      <c r="O729" s="22">
        <v>0</v>
      </c>
      <c r="P729" s="22">
        <v>2890.110907845748</v>
      </c>
      <c r="Q729" s="18">
        <v>55400.108403681625</v>
      </c>
      <c r="R729" s="22">
        <v>29842.45948844152</v>
      </c>
      <c r="S729" s="22">
        <v>1959.7497903854783</v>
      </c>
      <c r="T729" s="19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</row>
    <row r="730" spans="4:43" s="20" customFormat="1" ht="12" hidden="1" thickBot="1">
      <c r="D730" s="2"/>
      <c r="E730" s="2"/>
      <c r="F730" s="2"/>
      <c r="G730" s="2"/>
      <c r="H730" s="2"/>
      <c r="I730" s="2"/>
      <c r="J730" s="39">
        <f aca="true" t="shared" si="0" ref="J730:S730">SUM(J3:J729)</f>
        <v>237027588.1219644</v>
      </c>
      <c r="K730" s="39">
        <f t="shared" si="0"/>
        <v>17693816.93448561</v>
      </c>
      <c r="L730" s="39">
        <f t="shared" si="0"/>
        <v>7937085.014744849</v>
      </c>
      <c r="M730" s="39">
        <f t="shared" si="0"/>
        <v>682053.1181046193</v>
      </c>
      <c r="N730" s="39">
        <f t="shared" si="0"/>
        <v>84724.4358057749</v>
      </c>
      <c r="O730" s="39">
        <f t="shared" si="0"/>
        <v>17220902.95988429</v>
      </c>
      <c r="P730" s="39">
        <f t="shared" si="0"/>
        <v>17954473.275833838</v>
      </c>
      <c r="Q730" s="39">
        <f t="shared" si="0"/>
        <v>39278676.85821061</v>
      </c>
      <c r="R730" s="39">
        <f t="shared" si="0"/>
        <v>40001559.118480995</v>
      </c>
      <c r="S730" s="39">
        <f t="shared" si="0"/>
        <v>1389462.6013832863</v>
      </c>
      <c r="T730" s="39">
        <f>SUM(J730:S730)</f>
        <v>379270342.43889827</v>
      </c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</row>
    <row r="731" spans="4:43" s="40" customFormat="1" ht="17.25">
      <c r="D731" s="41"/>
      <c r="E731" s="41"/>
      <c r="F731" s="41"/>
      <c r="G731" s="41"/>
      <c r="H731" s="41"/>
      <c r="I731" s="41"/>
      <c r="J731" s="42"/>
      <c r="K731" s="42"/>
      <c r="L731" s="43"/>
      <c r="M731" s="43"/>
      <c r="N731" s="42"/>
      <c r="O731" s="43"/>
      <c r="P731" s="43"/>
      <c r="Q731" s="43"/>
      <c r="R731" s="42"/>
      <c r="S731" s="42"/>
      <c r="T731" s="42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</row>
    <row r="732" spans="4:43" s="40" customFormat="1" ht="54.75" customHeight="1">
      <c r="D732" s="41"/>
      <c r="E732" s="41"/>
      <c r="F732" s="41"/>
      <c r="G732" s="41"/>
      <c r="H732" s="41"/>
      <c r="I732" s="138" t="s">
        <v>8</v>
      </c>
      <c r="J732" s="138" t="s">
        <v>9</v>
      </c>
      <c r="K732" s="139" t="s">
        <v>1309</v>
      </c>
      <c r="L732" s="140" t="s">
        <v>10</v>
      </c>
      <c r="M732" s="140" t="s">
        <v>11</v>
      </c>
      <c r="N732" s="140" t="s">
        <v>12</v>
      </c>
      <c r="O732" s="140" t="s">
        <v>13</v>
      </c>
      <c r="P732" s="140" t="s">
        <v>14</v>
      </c>
      <c r="Q732" s="140" t="s">
        <v>15</v>
      </c>
      <c r="R732" s="140" t="s">
        <v>16</v>
      </c>
      <c r="S732" s="140" t="s">
        <v>17</v>
      </c>
      <c r="T732" s="140" t="s">
        <v>1310</v>
      </c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</row>
    <row r="733" spans="4:43" s="46" customFormat="1" ht="17.25">
      <c r="D733" s="41"/>
      <c r="E733" s="41"/>
      <c r="F733" s="41"/>
      <c r="G733" s="41"/>
      <c r="H733" s="41"/>
      <c r="I733" s="47" t="s">
        <v>1267</v>
      </c>
      <c r="J733" s="48">
        <f>SUM(J3:J729)</f>
        <v>237027588.1219644</v>
      </c>
      <c r="K733" s="48">
        <f aca="true" t="shared" si="1" ref="K733:S733">SUM(K3:K729)</f>
        <v>17693816.93448561</v>
      </c>
      <c r="L733" s="48">
        <f t="shared" si="1"/>
        <v>7937085.014744849</v>
      </c>
      <c r="M733" s="48">
        <f t="shared" si="1"/>
        <v>682053.1181046193</v>
      </c>
      <c r="N733" s="48">
        <f t="shared" si="1"/>
        <v>84724.4358057749</v>
      </c>
      <c r="O733" s="48">
        <f t="shared" si="1"/>
        <v>17220902.95988429</v>
      </c>
      <c r="P733" s="48">
        <f t="shared" si="1"/>
        <v>17954473.275833838</v>
      </c>
      <c r="Q733" s="48">
        <f t="shared" si="1"/>
        <v>39278676.85821061</v>
      </c>
      <c r="R733" s="48">
        <f t="shared" si="1"/>
        <v>40001559.118480995</v>
      </c>
      <c r="S733" s="48">
        <f t="shared" si="1"/>
        <v>1389462.6013832863</v>
      </c>
      <c r="T733" s="48">
        <f>SUM(J733:S733)</f>
        <v>379270342.43889827</v>
      </c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</row>
    <row r="734" spans="4:43" s="46" customFormat="1" ht="17.25">
      <c r="D734" s="41"/>
      <c r="E734" s="41"/>
      <c r="F734" s="41"/>
      <c r="G734" s="41"/>
      <c r="H734" s="41"/>
      <c r="I734" s="47" t="s">
        <v>1268</v>
      </c>
      <c r="J734" s="48">
        <f aca="true" t="shared" si="2" ref="J734:S734">J733*5.3%+J733</f>
        <v>249590050.2924285</v>
      </c>
      <c r="K734" s="48">
        <f t="shared" si="2"/>
        <v>18631589.23201335</v>
      </c>
      <c r="L734" s="48">
        <f t="shared" si="2"/>
        <v>8357750.520526326</v>
      </c>
      <c r="M734" s="48">
        <f t="shared" si="2"/>
        <v>718201.9333641642</v>
      </c>
      <c r="N734" s="48">
        <f t="shared" si="2"/>
        <v>89214.83090348098</v>
      </c>
      <c r="O734" s="48">
        <f t="shared" si="2"/>
        <v>18133610.816758156</v>
      </c>
      <c r="P734" s="48">
        <f t="shared" si="2"/>
        <v>18906060.35945303</v>
      </c>
      <c r="Q734" s="48">
        <f t="shared" si="2"/>
        <v>41360446.73169577</v>
      </c>
      <c r="R734" s="48">
        <f t="shared" si="2"/>
        <v>42121641.75176049</v>
      </c>
      <c r="S734" s="48">
        <f t="shared" si="2"/>
        <v>1463104.1192566005</v>
      </c>
      <c r="T734" s="48">
        <f>SUM(J734:S734)</f>
        <v>399371670.58815986</v>
      </c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</row>
    <row r="735" spans="4:43" s="46" customFormat="1" ht="17.25">
      <c r="D735" s="41"/>
      <c r="E735" s="41"/>
      <c r="F735" s="41"/>
      <c r="G735" s="41"/>
      <c r="H735" s="41"/>
      <c r="I735" s="47" t="s">
        <v>1269</v>
      </c>
      <c r="J735" s="48">
        <f aca="true" t="shared" si="3" ref="J735:S735">J734*4.9%+J734</f>
        <v>261819962.7567575</v>
      </c>
      <c r="K735" s="48">
        <f t="shared" si="3"/>
        <v>19544537.104382</v>
      </c>
      <c r="L735" s="48">
        <f t="shared" si="3"/>
        <v>8767280.296032116</v>
      </c>
      <c r="M735" s="48">
        <f t="shared" si="3"/>
        <v>753393.8280990083</v>
      </c>
      <c r="N735" s="48">
        <f t="shared" si="3"/>
        <v>93586.35761775155</v>
      </c>
      <c r="O735" s="48">
        <f t="shared" si="3"/>
        <v>19022157.746779304</v>
      </c>
      <c r="P735" s="48">
        <f t="shared" si="3"/>
        <v>19832457.31706623</v>
      </c>
      <c r="Q735" s="48">
        <f t="shared" si="3"/>
        <v>43387108.62154886</v>
      </c>
      <c r="R735" s="48">
        <f t="shared" si="3"/>
        <v>44185602.19759675</v>
      </c>
      <c r="S735" s="48">
        <f t="shared" si="3"/>
        <v>1534796.221100174</v>
      </c>
      <c r="T735" s="48">
        <f>SUM(J735:S735)</f>
        <v>418940882.44697964</v>
      </c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</row>
    <row r="736" spans="4:43" s="46" customFormat="1" ht="17.25">
      <c r="D736" s="41"/>
      <c r="E736" s="41"/>
      <c r="F736" s="41"/>
      <c r="G736" s="41"/>
      <c r="H736" s="41"/>
      <c r="I736" s="47" t="s">
        <v>1270</v>
      </c>
      <c r="J736" s="48">
        <f aca="true" t="shared" si="4" ref="J736:O736">J735*4.7%+J735</f>
        <v>274125501.0063251</v>
      </c>
      <c r="K736" s="48">
        <f t="shared" si="4"/>
        <v>20463130.348287955</v>
      </c>
      <c r="L736" s="48">
        <f t="shared" si="4"/>
        <v>9179342.469945624</v>
      </c>
      <c r="M736" s="48">
        <f t="shared" si="4"/>
        <v>788803.3380196617</v>
      </c>
      <c r="N736" s="48">
        <f t="shared" si="4"/>
        <v>97984.91642578588</v>
      </c>
      <c r="O736" s="48">
        <f t="shared" si="4"/>
        <v>19916199.160877932</v>
      </c>
      <c r="P736" s="48">
        <f>P735*4.7%+P735</f>
        <v>20764582.810968343</v>
      </c>
      <c r="Q736" s="48">
        <f>Q735*4.7%+Q735+453000</f>
        <v>45879302.726761654</v>
      </c>
      <c r="R736" s="48">
        <f>R735*4.7%+R735</f>
        <v>46262325.500883795</v>
      </c>
      <c r="S736" s="48">
        <f>S735*4.7%+S735</f>
        <v>1606931.6434918821</v>
      </c>
      <c r="T736" s="48">
        <f>SUM(J736:S736)</f>
        <v>439084103.9219877</v>
      </c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</row>
    <row r="737" spans="4:43" s="46" customFormat="1" ht="17.25">
      <c r="D737" s="41"/>
      <c r="E737" s="41"/>
      <c r="F737" s="41"/>
      <c r="G737" s="41"/>
      <c r="H737" s="41"/>
      <c r="I737" s="41"/>
      <c r="J737" s="50"/>
      <c r="K737" s="51"/>
      <c r="L737" s="51"/>
      <c r="M737" s="50"/>
      <c r="N737" s="51"/>
      <c r="O737" s="50"/>
      <c r="P737" s="51"/>
      <c r="Q737" s="50"/>
      <c r="R737" s="51"/>
      <c r="S737" s="51"/>
      <c r="T737" s="51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</row>
    <row r="738" spans="4:43" s="46" customFormat="1" ht="17.25">
      <c r="D738" s="41"/>
      <c r="E738" s="41"/>
      <c r="F738" s="41"/>
      <c r="G738" s="41"/>
      <c r="H738" s="41"/>
      <c r="I738" s="52" t="s">
        <v>1271</v>
      </c>
      <c r="J738" s="53" t="s">
        <v>1272</v>
      </c>
      <c r="K738" s="54" t="s">
        <v>1273</v>
      </c>
      <c r="L738" s="54"/>
      <c r="M738" s="55" t="s">
        <v>1267</v>
      </c>
      <c r="N738" s="55" t="s">
        <v>1268</v>
      </c>
      <c r="O738" s="55" t="s">
        <v>1269</v>
      </c>
      <c r="P738" s="55" t="s">
        <v>1270</v>
      </c>
      <c r="Q738" s="50"/>
      <c r="R738" s="51"/>
      <c r="S738" s="51"/>
      <c r="T738" s="51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</row>
    <row r="739" spans="4:43" s="46" customFormat="1" ht="17.25">
      <c r="D739" s="41"/>
      <c r="E739" s="41"/>
      <c r="F739" s="41"/>
      <c r="G739" s="41"/>
      <c r="H739" s="41"/>
      <c r="I739" s="41"/>
      <c r="J739" s="56">
        <v>102</v>
      </c>
      <c r="K739" s="56" t="s">
        <v>1274</v>
      </c>
      <c r="L739" s="56"/>
      <c r="M739" s="56">
        <f>J733+K733</f>
        <v>254721405.05645</v>
      </c>
      <c r="N739" s="56">
        <f>J734+K734</f>
        <v>268221639.52444184</v>
      </c>
      <c r="O739" s="56">
        <f>J735+K735</f>
        <v>281364499.8611395</v>
      </c>
      <c r="P739" s="56">
        <f>J736+K736</f>
        <v>294588631.35461307</v>
      </c>
      <c r="Q739" s="50"/>
      <c r="R739" s="51"/>
      <c r="S739" s="51"/>
      <c r="T739" s="51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</row>
    <row r="740" spans="1:43" s="58" customFormat="1" ht="17.25">
      <c r="A740" s="46"/>
      <c r="B740" s="46"/>
      <c r="C740" s="46"/>
      <c r="D740" s="41"/>
      <c r="E740" s="41"/>
      <c r="F740" s="41"/>
      <c r="G740" s="41"/>
      <c r="H740" s="41"/>
      <c r="I740" s="41"/>
      <c r="J740" s="56">
        <v>104</v>
      </c>
      <c r="K740" s="56" t="s">
        <v>1275</v>
      </c>
      <c r="L740" s="56"/>
      <c r="M740" s="56">
        <f>SUM(L733:S733)</f>
        <v>124548937.38244826</v>
      </c>
      <c r="N740" s="57">
        <f>SUM(L734:S734)</f>
        <v>131150031.063718</v>
      </c>
      <c r="O740" s="56">
        <f>SUM(L735:S735)</f>
        <v>137576382.5858402</v>
      </c>
      <c r="P740" s="56">
        <f>SUM(L736:S736)</f>
        <v>144495472.56737468</v>
      </c>
      <c r="Q740" s="50"/>
      <c r="R740" s="51"/>
      <c r="S740" s="51"/>
      <c r="T740" s="51"/>
      <c r="U740" s="46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</row>
    <row r="741" spans="1:43" s="58" customFormat="1" ht="17.25">
      <c r="A741" s="46"/>
      <c r="B741" s="46"/>
      <c r="C741" s="46"/>
      <c r="D741" s="41"/>
      <c r="E741" s="41"/>
      <c r="F741" s="41"/>
      <c r="G741" s="41"/>
      <c r="H741" s="41"/>
      <c r="I741" s="41"/>
      <c r="J741" s="60" t="s">
        <v>1276</v>
      </c>
      <c r="K741" s="61"/>
      <c r="L741" s="62"/>
      <c r="M741" s="56">
        <f>SUM(M739:M740)</f>
        <v>379270342.43889827</v>
      </c>
      <c r="N741" s="57">
        <f>SUM(N739:N740)</f>
        <v>399371670.58815986</v>
      </c>
      <c r="O741" s="56">
        <f>SUM(O739:O740)</f>
        <v>418940882.44697964</v>
      </c>
      <c r="P741" s="56">
        <f>SUM(P739:P740)</f>
        <v>439084103.9219878</v>
      </c>
      <c r="Q741" s="50"/>
      <c r="R741" s="51"/>
      <c r="S741" s="51"/>
      <c r="T741" s="51"/>
      <c r="U741" s="46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</row>
    <row r="742" spans="1:43" s="58" customFormat="1" ht="17.25">
      <c r="A742" s="46"/>
      <c r="B742" s="46"/>
      <c r="C742" s="46"/>
      <c r="D742" s="41"/>
      <c r="E742" s="41"/>
      <c r="F742" s="41"/>
      <c r="G742" s="41"/>
      <c r="H742" s="41"/>
      <c r="I742" s="41"/>
      <c r="J742" s="50"/>
      <c r="K742" s="51"/>
      <c r="L742" s="51"/>
      <c r="M742" s="50">
        <f>M741-T733</f>
        <v>0</v>
      </c>
      <c r="N742" s="51">
        <f>N741-T734</f>
        <v>0</v>
      </c>
      <c r="O742" s="50">
        <f>O741-T735</f>
        <v>0</v>
      </c>
      <c r="P742" s="51">
        <f>P741-T736</f>
        <v>0</v>
      </c>
      <c r="Q742" s="50"/>
      <c r="R742" s="51"/>
      <c r="S742" s="51"/>
      <c r="T742" s="51"/>
      <c r="U742" s="46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</row>
    <row r="743" spans="4:20" s="49" customFormat="1" ht="17.25">
      <c r="D743" s="45"/>
      <c r="E743" s="45"/>
      <c r="F743" s="45"/>
      <c r="G743" s="45"/>
      <c r="H743" s="45"/>
      <c r="I743" s="45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</row>
    <row r="744" spans="4:20" s="49" customFormat="1" ht="17.25">
      <c r="D744" s="45"/>
      <c r="E744" s="45"/>
      <c r="F744" s="45"/>
      <c r="G744" s="45"/>
      <c r="H744" s="45"/>
      <c r="I744" s="45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</row>
    <row r="745" spans="1:43" s="58" customFormat="1" ht="17.25">
      <c r="A745" s="46"/>
      <c r="B745" s="46"/>
      <c r="C745" s="46"/>
      <c r="D745" s="41"/>
      <c r="E745" s="41"/>
      <c r="F745" s="41"/>
      <c r="G745" s="41"/>
      <c r="H745" s="41"/>
      <c r="I745" s="41"/>
      <c r="J745" s="63"/>
      <c r="K745" s="63"/>
      <c r="L745" s="63"/>
      <c r="M745" s="63"/>
      <c r="N745" s="63"/>
      <c r="O745" s="63"/>
      <c r="P745" s="63"/>
      <c r="Q745" s="50"/>
      <c r="R745" s="51"/>
      <c r="S745" s="51"/>
      <c r="T745" s="51"/>
      <c r="U745" s="46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</row>
    <row r="746" spans="1:43" s="58" customFormat="1" ht="18" thickBot="1">
      <c r="A746" s="46"/>
      <c r="B746" s="46"/>
      <c r="C746" s="46"/>
      <c r="D746" s="41"/>
      <c r="E746" s="41"/>
      <c r="F746" s="41"/>
      <c r="G746" s="41"/>
      <c r="H746" s="41"/>
      <c r="I746" s="41"/>
      <c r="J746" s="63"/>
      <c r="K746" s="64" t="s">
        <v>1277</v>
      </c>
      <c r="L746" s="64" t="s">
        <v>1278</v>
      </c>
      <c r="M746" s="65" t="s">
        <v>1279</v>
      </c>
      <c r="N746" s="65" t="s">
        <v>1280</v>
      </c>
      <c r="Q746" s="50"/>
      <c r="R746" s="51"/>
      <c r="S746" s="51"/>
      <c r="T746" s="51"/>
      <c r="U746" s="46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</row>
    <row r="747" spans="1:43" s="58" customFormat="1" ht="18" thickBot="1">
      <c r="A747" s="46"/>
      <c r="B747" s="46"/>
      <c r="C747" s="46"/>
      <c r="D747" s="41"/>
      <c r="E747" s="41"/>
      <c r="F747" s="41"/>
      <c r="G747" s="41"/>
      <c r="H747" s="41"/>
      <c r="I747" s="41"/>
      <c r="J747" s="66" t="s">
        <v>1281</v>
      </c>
      <c r="K747" s="67">
        <v>46839212</v>
      </c>
      <c r="L747" s="66">
        <f>SUM(L748:L752)</f>
        <v>36660485.991000004</v>
      </c>
      <c r="M747" s="66">
        <f>SUM(M748:M752)</f>
        <v>38456849.80455901</v>
      </c>
      <c r="N747" s="66">
        <f>SUM(N748:N752)</f>
        <v>40264321.74537327</v>
      </c>
      <c r="Q747" s="50"/>
      <c r="R747" s="51"/>
      <c r="S747" s="51"/>
      <c r="T747" s="51"/>
      <c r="U747" s="46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</row>
    <row r="748" spans="1:43" s="58" customFormat="1" ht="17.25">
      <c r="A748" s="46"/>
      <c r="B748" s="46"/>
      <c r="C748" s="46"/>
      <c r="D748" s="41"/>
      <c r="E748" s="41"/>
      <c r="F748" s="41"/>
      <c r="G748" s="41"/>
      <c r="H748" s="41"/>
      <c r="I748" s="41"/>
      <c r="J748" s="68" t="s">
        <v>1282</v>
      </c>
      <c r="K748" s="69">
        <v>7995337</v>
      </c>
      <c r="L748" s="70">
        <f>K748*105.3%</f>
        <v>8419089.861</v>
      </c>
      <c r="M748" s="71">
        <f>L748*104.9%</f>
        <v>8831625.264189001</v>
      </c>
      <c r="N748" s="69">
        <f>M748*104.7%</f>
        <v>9246711.651605884</v>
      </c>
      <c r="Q748" s="50"/>
      <c r="R748" s="51"/>
      <c r="S748" s="51"/>
      <c r="T748" s="51"/>
      <c r="U748" s="46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</row>
    <row r="749" spans="1:43" s="58" customFormat="1" ht="34.5">
      <c r="A749" s="46"/>
      <c r="B749" s="46"/>
      <c r="C749" s="46"/>
      <c r="D749" s="41"/>
      <c r="E749" s="41"/>
      <c r="F749" s="41"/>
      <c r="G749" s="41"/>
      <c r="H749" s="41"/>
      <c r="I749" s="41"/>
      <c r="J749" s="141" t="s">
        <v>1283</v>
      </c>
      <c r="K749" s="69">
        <v>5025827</v>
      </c>
      <c r="L749" s="70">
        <f>K749*105.3%</f>
        <v>5292195.830999999</v>
      </c>
      <c r="M749" s="71">
        <f>L749*104.9%</f>
        <v>5551513.426719</v>
      </c>
      <c r="N749" s="69">
        <f>M749*104.7%</f>
        <v>5812434.557774792</v>
      </c>
      <c r="Q749" s="50"/>
      <c r="R749" s="51"/>
      <c r="S749" s="51"/>
      <c r="T749" s="51"/>
      <c r="U749" s="46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</row>
    <row r="750" spans="1:43" s="58" customFormat="1" ht="17.25">
      <c r="A750" s="46"/>
      <c r="B750" s="46"/>
      <c r="C750" s="46"/>
      <c r="D750" s="41"/>
      <c r="E750" s="41"/>
      <c r="F750" s="41"/>
      <c r="G750" s="41"/>
      <c r="H750" s="41"/>
      <c r="I750" s="41"/>
      <c r="J750" s="68" t="s">
        <v>1284</v>
      </c>
      <c r="K750" s="69">
        <v>26365974</v>
      </c>
      <c r="L750" s="70">
        <f>K750*80%</f>
        <v>21092779.200000003</v>
      </c>
      <c r="M750" s="71">
        <f>L750*104.9%</f>
        <v>22126325.380800005</v>
      </c>
      <c r="N750" s="69">
        <f>M750*104.7%</f>
        <v>23166262.673697602</v>
      </c>
      <c r="Q750" s="50"/>
      <c r="R750" s="51"/>
      <c r="S750" s="51"/>
      <c r="T750" s="51"/>
      <c r="U750" s="46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</row>
    <row r="751" spans="1:43" s="58" customFormat="1" ht="17.25">
      <c r="A751" s="46"/>
      <c r="B751" s="46"/>
      <c r="C751" s="46"/>
      <c r="D751" s="41"/>
      <c r="E751" s="41"/>
      <c r="F751" s="41"/>
      <c r="G751" s="41"/>
      <c r="H751" s="41"/>
      <c r="I751" s="41"/>
      <c r="J751" s="68" t="s">
        <v>1285</v>
      </c>
      <c r="K751" s="69">
        <v>1762983</v>
      </c>
      <c r="L751" s="70">
        <f>K751*105.3%</f>
        <v>1856421.099</v>
      </c>
      <c r="M751" s="71">
        <f>L751*104.9%</f>
        <v>1947385.7328510003</v>
      </c>
      <c r="N751" s="69">
        <f>M751*104.7%</f>
        <v>2038912.862294997</v>
      </c>
      <c r="Q751" s="50"/>
      <c r="R751" s="51"/>
      <c r="S751" s="51"/>
      <c r="T751" s="51"/>
      <c r="U751" s="46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</row>
    <row r="752" spans="1:43" s="58" customFormat="1" ht="35.25" thickBot="1">
      <c r="A752" s="46"/>
      <c r="B752" s="46"/>
      <c r="C752" s="46"/>
      <c r="D752" s="41"/>
      <c r="E752" s="41"/>
      <c r="F752" s="41"/>
      <c r="G752" s="41"/>
      <c r="H752" s="41"/>
      <c r="I752" s="41"/>
      <c r="J752" s="142" t="s">
        <v>1286</v>
      </c>
      <c r="K752" s="73">
        <v>0</v>
      </c>
      <c r="L752" s="74">
        <v>0</v>
      </c>
      <c r="M752" s="75">
        <v>0</v>
      </c>
      <c r="N752" s="76">
        <v>0</v>
      </c>
      <c r="Q752" s="50"/>
      <c r="R752" s="51"/>
      <c r="S752" s="51"/>
      <c r="T752" s="51"/>
      <c r="U752" s="46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</row>
    <row r="753" spans="1:43" s="58" customFormat="1" ht="17.25">
      <c r="A753" s="46"/>
      <c r="B753" s="46"/>
      <c r="C753" s="46"/>
      <c r="D753" s="41"/>
      <c r="E753" s="41"/>
      <c r="F753" s="41"/>
      <c r="G753" s="41"/>
      <c r="H753" s="41"/>
      <c r="I753" s="41"/>
      <c r="J753" s="77"/>
      <c r="K753" s="77"/>
      <c r="L753" s="78"/>
      <c r="M753" s="78"/>
      <c r="N753" s="79"/>
      <c r="Q753" s="50"/>
      <c r="R753" s="51"/>
      <c r="S753" s="51"/>
      <c r="T753" s="51"/>
      <c r="U753" s="46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</row>
    <row r="754" spans="1:43" s="58" customFormat="1" ht="18" thickBot="1">
      <c r="A754" s="46"/>
      <c r="B754" s="46"/>
      <c r="C754" s="46"/>
      <c r="D754" s="41"/>
      <c r="E754" s="41"/>
      <c r="F754" s="41"/>
      <c r="G754" s="41"/>
      <c r="H754" s="41"/>
      <c r="I754" s="41"/>
      <c r="J754" s="63"/>
      <c r="K754" s="63"/>
      <c r="L754" s="65" t="s">
        <v>1278</v>
      </c>
      <c r="M754" s="64" t="s">
        <v>1279</v>
      </c>
      <c r="N754" s="65" t="s">
        <v>1280</v>
      </c>
      <c r="Q754" s="50"/>
      <c r="R754" s="51"/>
      <c r="S754" s="51"/>
      <c r="T754" s="51"/>
      <c r="U754" s="46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</row>
    <row r="755" spans="1:43" s="58" customFormat="1" ht="18" thickBot="1">
      <c r="A755" s="46"/>
      <c r="B755" s="46"/>
      <c r="C755" s="46"/>
      <c r="D755" s="41"/>
      <c r="E755" s="41"/>
      <c r="F755" s="41"/>
      <c r="G755" s="41"/>
      <c r="H755" s="41"/>
      <c r="I755" s="41"/>
      <c r="J755" s="66" t="s">
        <v>1287</v>
      </c>
      <c r="K755" s="80"/>
      <c r="L755" s="66">
        <f>SUM(L756:L757)</f>
        <v>399371670.58815986</v>
      </c>
      <c r="M755" s="67">
        <f>SUM(M756:M757)</f>
        <v>418940882.44697964</v>
      </c>
      <c r="N755" s="67">
        <f>SUM(N756:N757)</f>
        <v>439084103.9219878</v>
      </c>
      <c r="Q755" s="50"/>
      <c r="R755" s="51"/>
      <c r="S755" s="51"/>
      <c r="T755" s="51"/>
      <c r="U755" s="46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</row>
    <row r="756" spans="1:43" s="58" customFormat="1" ht="17.25">
      <c r="A756" s="46"/>
      <c r="B756" s="46"/>
      <c r="C756" s="46"/>
      <c r="D756" s="41"/>
      <c r="E756" s="41"/>
      <c r="F756" s="41"/>
      <c r="G756" s="41"/>
      <c r="H756" s="41"/>
      <c r="I756" s="41"/>
      <c r="J756" s="81" t="s">
        <v>1274</v>
      </c>
      <c r="K756" s="82"/>
      <c r="L756" s="83">
        <f>N739</f>
        <v>268221639.52444184</v>
      </c>
      <c r="M756" s="83">
        <f>O739</f>
        <v>281364499.8611395</v>
      </c>
      <c r="N756" s="83">
        <f>P739</f>
        <v>294588631.35461307</v>
      </c>
      <c r="Q756" s="50"/>
      <c r="R756" s="51"/>
      <c r="S756" s="51"/>
      <c r="T756" s="51"/>
      <c r="U756" s="46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</row>
    <row r="757" spans="1:43" s="58" customFormat="1" ht="18" thickBot="1">
      <c r="A757" s="46"/>
      <c r="B757" s="46"/>
      <c r="C757" s="46"/>
      <c r="D757" s="41"/>
      <c r="E757" s="41"/>
      <c r="F757" s="41"/>
      <c r="G757" s="41"/>
      <c r="H757" s="41"/>
      <c r="I757" s="41"/>
      <c r="J757" s="72" t="s">
        <v>1275</v>
      </c>
      <c r="K757" s="84"/>
      <c r="L757" s="85">
        <f>N740</f>
        <v>131150031.063718</v>
      </c>
      <c r="M757" s="85">
        <f>O740</f>
        <v>137576382.5858402</v>
      </c>
      <c r="N757" s="85">
        <f>P740</f>
        <v>144495472.56737468</v>
      </c>
      <c r="Q757" s="50"/>
      <c r="R757" s="51"/>
      <c r="S757" s="51"/>
      <c r="T757" s="51"/>
      <c r="U757" s="46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</row>
    <row r="758" spans="1:43" s="58" customFormat="1" ht="17.25">
      <c r="A758" s="46"/>
      <c r="B758" s="46"/>
      <c r="C758" s="46"/>
      <c r="D758" s="41"/>
      <c r="E758" s="41"/>
      <c r="F758" s="41"/>
      <c r="G758" s="41"/>
      <c r="H758" s="41"/>
      <c r="I758" s="41"/>
      <c r="J758" s="63"/>
      <c r="K758" s="63"/>
      <c r="L758" s="42"/>
      <c r="M758" s="42"/>
      <c r="N758" s="63"/>
      <c r="Q758" s="50"/>
      <c r="R758" s="51"/>
      <c r="S758" s="51"/>
      <c r="T758" s="51"/>
      <c r="U758" s="46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</row>
    <row r="759" spans="1:43" s="58" customFormat="1" ht="17.25">
      <c r="A759" s="46"/>
      <c r="B759" s="46"/>
      <c r="C759" s="46"/>
      <c r="D759" s="41"/>
      <c r="E759" s="41"/>
      <c r="F759" s="41"/>
      <c r="G759" s="41"/>
      <c r="H759" s="41"/>
      <c r="I759" s="41"/>
      <c r="J759" s="63"/>
      <c r="K759" s="63"/>
      <c r="L759" s="42"/>
      <c r="M759" s="42"/>
      <c r="N759" s="63"/>
      <c r="Q759" s="50"/>
      <c r="R759" s="51"/>
      <c r="S759" s="51"/>
      <c r="T759" s="51"/>
      <c r="U759" s="46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</row>
    <row r="760" spans="1:43" s="58" customFormat="1" ht="18" thickBot="1">
      <c r="A760" s="46"/>
      <c r="B760" s="46"/>
      <c r="C760" s="46"/>
      <c r="D760" s="41"/>
      <c r="E760" s="41"/>
      <c r="F760" s="41"/>
      <c r="G760" s="41"/>
      <c r="H760" s="41"/>
      <c r="I760" s="41"/>
      <c r="J760" s="86" t="s">
        <v>1288</v>
      </c>
      <c r="K760" s="63"/>
      <c r="L760" s="87">
        <f>L755+L747</f>
        <v>436032156.57915986</v>
      </c>
      <c r="M760" s="87">
        <f>M755+M747</f>
        <v>457397732.25153863</v>
      </c>
      <c r="N760" s="87">
        <f>N755+N747</f>
        <v>479348425.667361</v>
      </c>
      <c r="Q760" s="50"/>
      <c r="R760" s="51"/>
      <c r="S760" s="51"/>
      <c r="T760" s="51"/>
      <c r="U760" s="46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</row>
    <row r="761" spans="1:43" s="58" customFormat="1" ht="18" thickTop="1">
      <c r="A761" s="46"/>
      <c r="B761" s="46"/>
      <c r="C761" s="46"/>
      <c r="D761" s="41"/>
      <c r="E761" s="41"/>
      <c r="F761" s="41"/>
      <c r="G761" s="41"/>
      <c r="H761" s="41"/>
      <c r="I761" s="41"/>
      <c r="J761" s="63"/>
      <c r="K761" s="63"/>
      <c r="L761" s="63"/>
      <c r="M761" s="63"/>
      <c r="N761" s="42"/>
      <c r="O761" s="42"/>
      <c r="P761" s="63"/>
      <c r="Q761" s="50"/>
      <c r="R761" s="51"/>
      <c r="S761" s="51"/>
      <c r="T761" s="51"/>
      <c r="U761" s="46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</row>
    <row r="762" spans="1:43" s="32" customFormat="1" ht="14.25">
      <c r="A762" s="1"/>
      <c r="B762" s="1"/>
      <c r="C762" s="1"/>
      <c r="D762" s="2"/>
      <c r="E762" s="2"/>
      <c r="F762" s="2"/>
      <c r="G762" s="2"/>
      <c r="H762" s="2"/>
      <c r="I762" s="2"/>
      <c r="J762" s="3"/>
      <c r="K762" s="3"/>
      <c r="L762" s="3"/>
      <c r="M762" s="3"/>
      <c r="N762" s="3"/>
      <c r="O762" s="3"/>
      <c r="P762" s="88"/>
      <c r="Q762" s="3"/>
      <c r="R762" s="4"/>
      <c r="S762" s="4"/>
      <c r="T762" s="4"/>
      <c r="U762" s="89" t="s">
        <v>1289</v>
      </c>
      <c r="V762" s="89" t="s">
        <v>1290</v>
      </c>
      <c r="W762" s="89" t="s">
        <v>1291</v>
      </c>
      <c r="X762" s="89" t="s">
        <v>1292</v>
      </c>
      <c r="Y762" s="90" t="s">
        <v>1293</v>
      </c>
      <c r="Z762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</row>
    <row r="763" spans="1:43" s="32" customFormat="1" ht="14.25">
      <c r="A763" s="1"/>
      <c r="B763" s="1"/>
      <c r="C763" s="1"/>
      <c r="D763" s="2"/>
      <c r="E763" s="2"/>
      <c r="F763" s="2"/>
      <c r="G763" s="2"/>
      <c r="H763" s="2"/>
      <c r="I763" s="2"/>
      <c r="J763" s="3"/>
      <c r="K763" s="3"/>
      <c r="L763" s="3"/>
      <c r="M763" s="3"/>
      <c r="N763" s="3"/>
      <c r="O763" s="3"/>
      <c r="P763" s="88"/>
      <c r="Q763" s="3"/>
      <c r="R763" s="4"/>
      <c r="S763" s="4"/>
      <c r="T763" s="4"/>
      <c r="U763" s="92" t="s">
        <v>1294</v>
      </c>
      <c r="V763" s="93">
        <f>'[1]MTREF BUDGET 2023-24  Summary'!G52</f>
        <v>249590050.29243028</v>
      </c>
      <c r="W763" s="94">
        <f>J734</f>
        <v>249590050.2924285</v>
      </c>
      <c r="X763" s="94">
        <f>SUMIF('[1]DETAILED'!R:AL,U763,'[1]DETAILED'!AL:AL)</f>
        <v>249590050.29243028</v>
      </c>
      <c r="Y763" s="95">
        <f aca="true" t="shared" si="5" ref="Y763:Y772">W763-X763</f>
        <v>-1.7881393432617188E-06</v>
      </c>
      <c r="Z763" s="95">
        <f aca="true" t="shared" si="6" ref="Z763:Z772">V763-W763</f>
        <v>1.7881393432617188E-06</v>
      </c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</row>
    <row r="764" spans="1:43" s="32" customFormat="1" ht="14.25">
      <c r="A764" s="1"/>
      <c r="B764" s="1"/>
      <c r="C764" s="1"/>
      <c r="D764" s="2"/>
      <c r="E764" s="2"/>
      <c r="F764" s="2"/>
      <c r="G764" s="2"/>
      <c r="H764" s="2"/>
      <c r="I764" s="2"/>
      <c r="J764" s="3"/>
      <c r="K764" s="3"/>
      <c r="L764" s="3"/>
      <c r="M764" s="3"/>
      <c r="N764" s="3"/>
      <c r="O764" s="3"/>
      <c r="P764" s="88"/>
      <c r="Q764" s="3"/>
      <c r="R764" s="4"/>
      <c r="S764" s="4"/>
      <c r="T764" s="4"/>
      <c r="U764" s="96" t="s">
        <v>1295</v>
      </c>
      <c r="V764" s="93">
        <f>'[1]MTREF BUDGET 2023-24  Summary'!G54</f>
        <v>718201.9333641636</v>
      </c>
      <c r="W764" s="94">
        <f>M734</f>
        <v>718201.9333641642</v>
      </c>
      <c r="X764" s="94">
        <f>SUMIF('[1]DETAILED'!R:AL,U764,'[1]DETAILED'!AL:AL)</f>
        <v>718201.9333641636</v>
      </c>
      <c r="Y764" s="95">
        <f t="shared" si="5"/>
        <v>0</v>
      </c>
      <c r="Z764" s="95">
        <f t="shared" si="6"/>
        <v>0</v>
      </c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</row>
    <row r="765" spans="1:43" s="32" customFormat="1" ht="14.25">
      <c r="A765" s="1"/>
      <c r="B765" s="1"/>
      <c r="C765" s="1"/>
      <c r="D765" s="2"/>
      <c r="E765" s="2"/>
      <c r="F765" s="2"/>
      <c r="G765" s="2"/>
      <c r="H765" s="2"/>
      <c r="I765" s="2"/>
      <c r="J765" s="3"/>
      <c r="K765" s="3"/>
      <c r="L765" s="3"/>
      <c r="M765" s="3"/>
      <c r="N765" s="3"/>
      <c r="O765" s="3"/>
      <c r="P765" s="24"/>
      <c r="Q765" s="3"/>
      <c r="R765" s="4"/>
      <c r="S765" s="4"/>
      <c r="T765" s="4"/>
      <c r="U765" s="96" t="s">
        <v>1296</v>
      </c>
      <c r="V765" s="97">
        <f>'[1]MTREF BUDGET 2023-24  Summary'!G56</f>
        <v>8357750.520526241</v>
      </c>
      <c r="W765" s="97">
        <f>L734</f>
        <v>8357750.520526326</v>
      </c>
      <c r="X765" s="94">
        <f>SUMIF('[1]DETAILED'!R:AL,U765,'[1]DETAILED'!AL:AL)</f>
        <v>8357750.520526241</v>
      </c>
      <c r="Y765" s="95">
        <f t="shared" si="5"/>
        <v>8.568167686462402E-08</v>
      </c>
      <c r="Z765" s="95">
        <f t="shared" si="6"/>
        <v>-8.568167686462402E-08</v>
      </c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</row>
    <row r="766" spans="1:43" s="32" customFormat="1" ht="14.25">
      <c r="A766" s="1"/>
      <c r="B766" s="1"/>
      <c r="C766" s="1"/>
      <c r="D766" s="2"/>
      <c r="E766" s="2"/>
      <c r="F766" s="2"/>
      <c r="G766" s="2"/>
      <c r="H766" s="2"/>
      <c r="I766" s="2"/>
      <c r="J766" s="3"/>
      <c r="K766" s="3"/>
      <c r="L766" s="3"/>
      <c r="M766" s="3"/>
      <c r="N766" s="3"/>
      <c r="O766" s="3"/>
      <c r="P766" s="24"/>
      <c r="Q766" s="3"/>
      <c r="R766" s="4"/>
      <c r="S766" s="4"/>
      <c r="T766" s="4"/>
      <c r="U766" s="96" t="s">
        <v>1297</v>
      </c>
      <c r="V766" s="97">
        <f>'[1]MTREF BUDGET 2023-24  Summary'!G58</f>
        <v>18133610.81675813</v>
      </c>
      <c r="W766" s="97">
        <f>O734</f>
        <v>18133610.816758156</v>
      </c>
      <c r="X766" s="94">
        <f>SUMIF('[1]DETAILED'!R:AL,U766,'[1]DETAILED'!AL:AL)</f>
        <v>18133610.81675813</v>
      </c>
      <c r="Y766" s="95">
        <f t="shared" si="5"/>
        <v>0</v>
      </c>
      <c r="Z766" s="95">
        <f t="shared" si="6"/>
        <v>0</v>
      </c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</row>
    <row r="767" spans="1:43" s="32" customFormat="1" ht="14.25">
      <c r="A767" s="1"/>
      <c r="B767" s="1"/>
      <c r="C767" s="1"/>
      <c r="D767" s="2"/>
      <c r="E767" s="2"/>
      <c r="F767" s="2"/>
      <c r="G767" s="2"/>
      <c r="H767" s="2"/>
      <c r="I767" s="2"/>
      <c r="J767" s="3"/>
      <c r="K767" s="3"/>
      <c r="L767" s="3"/>
      <c r="M767" s="3"/>
      <c r="N767" s="3"/>
      <c r="O767" s="3"/>
      <c r="P767" s="24"/>
      <c r="Q767" s="3"/>
      <c r="R767" s="4"/>
      <c r="S767" s="4"/>
      <c r="T767" s="4"/>
      <c r="U767" s="96" t="s">
        <v>1298</v>
      </c>
      <c r="V767" s="97">
        <f>'[1]MTREF BUDGET 2023-24  Summary'!G64</f>
        <v>18631589.2320134</v>
      </c>
      <c r="W767" s="97">
        <f>K734</f>
        <v>18631589.23201335</v>
      </c>
      <c r="X767" s="94">
        <f>SUMIF('[1]DETAILED'!R:AL,U767,'[1]DETAILED'!AL:AL)</f>
        <v>18631589.2320134</v>
      </c>
      <c r="Y767" s="95">
        <f t="shared" si="5"/>
        <v>-5.21540641784668E-08</v>
      </c>
      <c r="Z767" s="95">
        <f t="shared" si="6"/>
        <v>5.21540641784668E-08</v>
      </c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</row>
    <row r="768" spans="1:43" s="32" customFormat="1" ht="14.25">
      <c r="A768" s="1"/>
      <c r="B768" s="1"/>
      <c r="C768" s="1"/>
      <c r="D768" s="2"/>
      <c r="E768" s="2"/>
      <c r="F768" s="2"/>
      <c r="G768" s="2"/>
      <c r="H768" s="2"/>
      <c r="I768" s="2"/>
      <c r="J768" s="3"/>
      <c r="K768" s="3"/>
      <c r="L768" s="3"/>
      <c r="M768" s="3"/>
      <c r="N768" s="3"/>
      <c r="O768" s="3"/>
      <c r="P768" s="88"/>
      <c r="Q768" s="3"/>
      <c r="R768" s="4"/>
      <c r="S768" s="4"/>
      <c r="T768" s="4"/>
      <c r="U768" s="96" t="s">
        <v>1299</v>
      </c>
      <c r="V768" s="93">
        <f>'[1]MTREF BUDGET 2023-24  Summary'!G74</f>
        <v>1463104.1192566212</v>
      </c>
      <c r="W768" s="94">
        <f>S734</f>
        <v>1463104.1192566005</v>
      </c>
      <c r="X768" s="94">
        <f>SUMIF('[1]DETAILED'!R:AL,U768,'[1]DETAILED'!AL:AL)</f>
        <v>1463104.1192566212</v>
      </c>
      <c r="Y768" s="95">
        <f t="shared" si="5"/>
        <v>-2.0721927285194397E-08</v>
      </c>
      <c r="Z768" s="95">
        <f t="shared" si="6"/>
        <v>2.0721927285194397E-08</v>
      </c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</row>
    <row r="769" spans="1:43" s="32" customFormat="1" ht="14.25">
      <c r="A769" s="1"/>
      <c r="B769" s="1"/>
      <c r="C769" s="1"/>
      <c r="D769" s="2"/>
      <c r="E769" s="2"/>
      <c r="F769" s="2"/>
      <c r="G769" s="2"/>
      <c r="H769" s="2"/>
      <c r="I769" s="2"/>
      <c r="J769" s="3"/>
      <c r="K769" s="3"/>
      <c r="L769" s="3"/>
      <c r="M769" s="3"/>
      <c r="N769" s="3"/>
      <c r="O769" s="3"/>
      <c r="P769" s="24"/>
      <c r="Q769" s="3"/>
      <c r="R769" s="4"/>
      <c r="S769" s="4"/>
      <c r="T769" s="4"/>
      <c r="U769" s="96" t="s">
        <v>1300</v>
      </c>
      <c r="V769" s="97">
        <f>'[1]MTREF BUDGET 2023-24  Summary'!G70</f>
        <v>89214.83090348022</v>
      </c>
      <c r="W769" s="97">
        <f>N734</f>
        <v>89214.83090348098</v>
      </c>
      <c r="X769" s="94">
        <f>SUMIF('[1]DETAILED'!R:AL,U769,'[1]DETAILED'!AL:AL)</f>
        <v>89214.83090348022</v>
      </c>
      <c r="Y769" s="95">
        <f t="shared" si="5"/>
        <v>7.566995918750763E-10</v>
      </c>
      <c r="Z769" s="95">
        <f t="shared" si="6"/>
        <v>-7.566995918750763E-10</v>
      </c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</row>
    <row r="770" spans="1:43" s="32" customFormat="1" ht="14.25">
      <c r="A770" s="1"/>
      <c r="B770" s="1"/>
      <c r="C770" s="1"/>
      <c r="D770" s="2"/>
      <c r="E770" s="2"/>
      <c r="F770" s="2"/>
      <c r="G770" s="2"/>
      <c r="H770" s="2"/>
      <c r="I770" s="2"/>
      <c r="J770" s="3"/>
      <c r="K770" s="3"/>
      <c r="L770" s="3"/>
      <c r="M770" s="3"/>
      <c r="N770" s="3"/>
      <c r="O770" s="3"/>
      <c r="P770" s="24"/>
      <c r="Q770" s="3"/>
      <c r="R770" s="4"/>
      <c r="S770" s="4"/>
      <c r="T770" s="4"/>
      <c r="U770" s="96" t="s">
        <v>1301</v>
      </c>
      <c r="V770" s="97">
        <f>'[1]MTREF BUDGET 2023-24  Summary'!G71</f>
        <v>18906060.359453052</v>
      </c>
      <c r="W770" s="97">
        <f>P734</f>
        <v>18906060.35945303</v>
      </c>
      <c r="X770" s="94">
        <f>SUMIF('[1]DETAILED'!R:AL,U770,'[1]DETAILED'!AL:AL)</f>
        <v>18906060.359453052</v>
      </c>
      <c r="Y770" s="95">
        <f t="shared" si="5"/>
        <v>0</v>
      </c>
      <c r="Z770" s="95">
        <f t="shared" si="6"/>
        <v>0</v>
      </c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</row>
    <row r="771" spans="1:43" s="32" customFormat="1" ht="14.25">
      <c r="A771" s="1"/>
      <c r="B771" s="1"/>
      <c r="C771" s="1"/>
      <c r="D771" s="2"/>
      <c r="E771" s="2"/>
      <c r="F771" s="2"/>
      <c r="G771" s="2"/>
      <c r="H771" s="2"/>
      <c r="I771" s="2"/>
      <c r="J771" s="3"/>
      <c r="K771" s="3"/>
      <c r="L771" s="3"/>
      <c r="M771" s="3"/>
      <c r="N771" s="3"/>
      <c r="O771" s="3"/>
      <c r="P771" s="24"/>
      <c r="Q771" s="3"/>
      <c r="R771" s="4"/>
      <c r="S771" s="4"/>
      <c r="T771" s="4"/>
      <c r="U771" s="96" t="s">
        <v>1302</v>
      </c>
      <c r="V771" s="97">
        <f>'[1]MTREF BUDGET 2023-24  Summary'!G72</f>
        <v>41360446.73169544</v>
      </c>
      <c r="W771" s="97">
        <f>Q734</f>
        <v>41360446.73169577</v>
      </c>
      <c r="X771" s="94">
        <f>SUMIF('[1]DETAILED'!R:AL,U771,'[1]DETAILED'!AL:AL)</f>
        <v>41360446.73169544</v>
      </c>
      <c r="Y771" s="95">
        <f t="shared" si="5"/>
        <v>3.2782554626464844E-07</v>
      </c>
      <c r="Z771" s="95">
        <f t="shared" si="6"/>
        <v>-3.2782554626464844E-07</v>
      </c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</row>
    <row r="772" spans="1:43" s="32" customFormat="1" ht="14.25">
      <c r="A772" s="1"/>
      <c r="B772" s="1"/>
      <c r="C772" s="1"/>
      <c r="D772" s="2"/>
      <c r="E772" s="2"/>
      <c r="F772" s="2"/>
      <c r="G772" s="2"/>
      <c r="H772" s="2"/>
      <c r="I772" s="2"/>
      <c r="J772" s="3"/>
      <c r="K772" s="3"/>
      <c r="L772" s="3"/>
      <c r="M772" s="3"/>
      <c r="N772" s="3"/>
      <c r="O772" s="3"/>
      <c r="P772" s="24"/>
      <c r="Q772" s="3"/>
      <c r="R772" s="4"/>
      <c r="S772" s="4"/>
      <c r="T772" s="4"/>
      <c r="U772" s="96" t="s">
        <v>1303</v>
      </c>
      <c r="V772" s="97">
        <f>'[1]MTREF BUDGET 2023-24  Summary'!G73</f>
        <v>42121641.75176025</v>
      </c>
      <c r="W772" s="97">
        <f>R734</f>
        <v>42121641.75176049</v>
      </c>
      <c r="X772" s="94">
        <f>SUMIF('[1]DETAILED'!R:AL,U772,'[1]DETAILED'!AL:AL)</f>
        <v>42121641.75176025</v>
      </c>
      <c r="Y772" s="95">
        <f t="shared" si="5"/>
        <v>2.384185791015625E-07</v>
      </c>
      <c r="Z772" s="95">
        <f t="shared" si="6"/>
        <v>-2.384185791015625E-07</v>
      </c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</row>
    <row r="773" spans="1:43" s="32" customFormat="1" ht="15" thickBot="1">
      <c r="A773" s="1"/>
      <c r="B773" s="1"/>
      <c r="C773" s="1"/>
      <c r="D773" s="2"/>
      <c r="E773" s="2"/>
      <c r="F773" s="2"/>
      <c r="G773" s="2"/>
      <c r="H773" s="2"/>
      <c r="I773" s="2"/>
      <c r="J773" s="3"/>
      <c r="K773" s="3"/>
      <c r="L773" s="3"/>
      <c r="M773" s="3"/>
      <c r="N773" s="3"/>
      <c r="O773" s="3"/>
      <c r="P773" s="24"/>
      <c r="Q773" s="3"/>
      <c r="R773" s="4"/>
      <c r="S773" s="4"/>
      <c r="T773" s="4"/>
      <c r="V773" s="98">
        <f>SUM(V763:V772)</f>
        <v>399371670.588161</v>
      </c>
      <c r="W773" s="98">
        <f>SUM(W763:W772)</f>
        <v>399371670.5881598</v>
      </c>
      <c r="X773" s="98">
        <f>SUM(X763:X772)</f>
        <v>399371670.588161</v>
      </c>
      <c r="Y773" s="98">
        <f>SUM(Y763:Y772)</f>
        <v>-1.20833283290267E-06</v>
      </c>
      <c r="Z773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</row>
    <row r="774" spans="1:43" s="32" customFormat="1" ht="15" thickTop="1">
      <c r="A774" s="1"/>
      <c r="B774" s="1"/>
      <c r="C774" s="1"/>
      <c r="D774" s="2"/>
      <c r="E774" s="2"/>
      <c r="F774" s="2"/>
      <c r="G774" s="2"/>
      <c r="H774" s="2"/>
      <c r="I774" s="2"/>
      <c r="J774" s="3"/>
      <c r="K774" s="4"/>
      <c r="L774" s="24"/>
      <c r="M774" s="24"/>
      <c r="N774" s="24"/>
      <c r="O774" s="24"/>
      <c r="P774" s="24"/>
      <c r="Q774" s="3"/>
      <c r="R774" s="4"/>
      <c r="S774" s="4"/>
      <c r="T774" s="4"/>
      <c r="U774" s="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</row>
    <row r="775" spans="1:43" s="32" customFormat="1" ht="12">
      <c r="A775" s="1"/>
      <c r="B775" s="1"/>
      <c r="C775" s="1"/>
      <c r="D775" s="2"/>
      <c r="E775" s="2"/>
      <c r="F775" s="2"/>
      <c r="G775" s="2"/>
      <c r="H775" s="2"/>
      <c r="I775" s="2"/>
      <c r="J775" s="3"/>
      <c r="K775" s="4"/>
      <c r="L775" s="4">
        <f>W773-N741</f>
        <v>0</v>
      </c>
      <c r="M775" s="3"/>
      <c r="N775" s="4"/>
      <c r="O775" s="3"/>
      <c r="P775" s="4"/>
      <c r="Q775" s="3"/>
      <c r="R775" s="4"/>
      <c r="S775" s="4"/>
      <c r="T775" s="4"/>
      <c r="U775" s="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</row>
  </sheetData>
  <autoFilter ref="A2:U73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Sibongile Nkane</dc:creator>
  <cp:keywords/>
  <dc:description/>
  <cp:lastModifiedBy>Sibongile Nkane</cp:lastModifiedBy>
  <cp:lastPrinted>2023-05-29T09:33:26Z</cp:lastPrinted>
  <dcterms:created xsi:type="dcterms:W3CDTF">2023-05-29T08:25:34Z</dcterms:created>
  <dcterms:modified xsi:type="dcterms:W3CDTF">2023-05-29T12:24:28Z</dcterms:modified>
  <cp:category/>
  <cp:version/>
  <cp:contentType/>
  <cp:contentStatus/>
</cp:coreProperties>
</file>